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Communication and engagement\Web &amp; Digital Media\2022 website\Road train operators guide\"/>
    </mc:Choice>
  </mc:AlternateContent>
  <xr:revisionPtr revIDLastSave="0" documentId="13_ncr:1_{5A55F64E-B359-41A9-9616-1B728D18F5FC}" xr6:coauthVersionLast="47" xr6:coauthVersionMax="47" xr10:uidLastSave="{00000000-0000-0000-0000-000000000000}"/>
  <bookViews>
    <workbookView xWindow="28680" yWindow="-120" windowWidth="29040" windowHeight="15840" xr2:uid="{00000000-000D-0000-FFFF-FFFF00000000}"/>
  </bookViews>
  <sheets>
    <sheet name="Vehicle Dimensions" sheetId="1" r:id="rId1"/>
    <sheet name="4 Axle Groups" sheetId="7" r:id="rId2"/>
    <sheet name="5 Axle Groups" sheetId="8" r:id="rId3"/>
    <sheet name="6 Axle Groups" sheetId="9" r:id="rId4"/>
    <sheet name="7 Axle Groups" sheetId="10" r:id="rId5"/>
    <sheet name="8 axle Groups" sheetId="11" r:id="rId6"/>
    <sheet name="MDL" sheetId="3" r:id="rId7"/>
  </sheets>
  <definedNames>
    <definedName name="B_Double_MDL">MDL!#REF!</definedName>
    <definedName name="General_MDL">MDL!#REF!</definedName>
    <definedName name="Road_Train_MDL">MDL!$K$3:$M$305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7" i="9" l="1"/>
  <c r="E4" i="1"/>
  <c r="D4" i="1"/>
  <c r="F3" i="1"/>
  <c r="E3" i="1"/>
  <c r="D3" i="1"/>
  <c r="E2" i="1"/>
  <c r="D2" i="1"/>
  <c r="W11" i="11" l="1"/>
  <c r="Y11" i="11" s="1"/>
  <c r="W32" i="11"/>
  <c r="Y32" i="11" s="1"/>
  <c r="W31" i="11"/>
  <c r="Y31" i="11" s="1"/>
  <c r="W30" i="11"/>
  <c r="Y30" i="11" s="1"/>
  <c r="W29" i="11"/>
  <c r="Y29" i="11" s="1"/>
  <c r="W28" i="11"/>
  <c r="Y28" i="11" s="1"/>
  <c r="W27" i="11"/>
  <c r="Y27" i="11" s="1"/>
  <c r="W26" i="11"/>
  <c r="Y26" i="11" s="1"/>
  <c r="W25" i="11"/>
  <c r="Y25" i="11" s="1"/>
  <c r="W24" i="11"/>
  <c r="Y24" i="11" s="1"/>
  <c r="W23" i="11"/>
  <c r="Y23" i="11" s="1"/>
  <c r="W22" i="11"/>
  <c r="Y22" i="11" s="1"/>
  <c r="W21" i="11"/>
  <c r="Y21" i="11" s="1"/>
  <c r="W20" i="11"/>
  <c r="Y20" i="11" s="1"/>
  <c r="W19" i="11"/>
  <c r="Y19" i="11" s="1"/>
  <c r="W18" i="11"/>
  <c r="Y18" i="11" s="1"/>
  <c r="W17" i="11"/>
  <c r="Y17" i="11" s="1"/>
  <c r="W16" i="11"/>
  <c r="Y16" i="11" s="1"/>
  <c r="W15" i="11"/>
  <c r="Y15" i="11" s="1"/>
  <c r="W14" i="11"/>
  <c r="Y14" i="11" s="1"/>
  <c r="W13" i="11"/>
  <c r="Y13" i="11" s="1"/>
  <c r="W12" i="11"/>
  <c r="S12" i="11"/>
  <c r="S11" i="11"/>
  <c r="W10" i="11"/>
  <c r="S10" i="11"/>
  <c r="W9" i="11"/>
  <c r="Y9" i="11" s="1"/>
  <c r="S9" i="11"/>
  <c r="W8" i="11"/>
  <c r="S8" i="11"/>
  <c r="W7" i="11"/>
  <c r="S7" i="11"/>
  <c r="W6" i="11"/>
  <c r="S6" i="11"/>
  <c r="W5" i="11"/>
  <c r="S5" i="11"/>
  <c r="U25" i="10"/>
  <c r="U24" i="10"/>
  <c r="U23" i="10"/>
  <c r="U22" i="10"/>
  <c r="U21" i="10"/>
  <c r="U20" i="10"/>
  <c r="U19" i="10"/>
  <c r="U18" i="10"/>
  <c r="U17" i="10"/>
  <c r="U16" i="10"/>
  <c r="U15" i="10"/>
  <c r="U14" i="10"/>
  <c r="U13" i="10"/>
  <c r="U12" i="10"/>
  <c r="U11" i="10"/>
  <c r="W11" i="10" s="1"/>
  <c r="Q11" i="10"/>
  <c r="U10" i="10"/>
  <c r="Q10" i="10"/>
  <c r="U9" i="10"/>
  <c r="Q9" i="10"/>
  <c r="U8" i="10"/>
  <c r="Q8" i="10"/>
  <c r="U7" i="10"/>
  <c r="W7" i="10" s="1"/>
  <c r="Q7" i="10"/>
  <c r="U6" i="10"/>
  <c r="Q6" i="10"/>
  <c r="U5" i="10"/>
  <c r="Q5" i="10"/>
  <c r="S19" i="9"/>
  <c r="U19" i="9" s="1"/>
  <c r="S18" i="9"/>
  <c r="U18" i="9" s="1"/>
  <c r="U17" i="9"/>
  <c r="S16" i="9"/>
  <c r="U16" i="9" s="1"/>
  <c r="S15" i="9"/>
  <c r="U15" i="9" s="1"/>
  <c r="S14" i="9"/>
  <c r="U14" i="9" s="1"/>
  <c r="S13" i="9"/>
  <c r="U13" i="9" s="1"/>
  <c r="S12" i="9"/>
  <c r="U12" i="9" s="1"/>
  <c r="S11" i="9"/>
  <c r="U11" i="9" s="1"/>
  <c r="S10" i="9"/>
  <c r="U10" i="9" s="1"/>
  <c r="O10" i="9"/>
  <c r="S9" i="9"/>
  <c r="U9" i="9" s="1"/>
  <c r="O9" i="9"/>
  <c r="S8" i="9"/>
  <c r="U8" i="9" s="1"/>
  <c r="O8" i="9"/>
  <c r="S7" i="9"/>
  <c r="U7" i="9" s="1"/>
  <c r="O7" i="9"/>
  <c r="S6" i="9"/>
  <c r="U6" i="9" s="1"/>
  <c r="O6" i="9"/>
  <c r="S5" i="9"/>
  <c r="U5" i="9" s="1"/>
  <c r="O5" i="9"/>
  <c r="R14" i="8"/>
  <c r="R13" i="8"/>
  <c r="R12" i="8"/>
  <c r="R11" i="8"/>
  <c r="R10" i="8"/>
  <c r="R9" i="8"/>
  <c r="N9" i="8"/>
  <c r="R8" i="8"/>
  <c r="T8" i="8" s="1"/>
  <c r="N8" i="8"/>
  <c r="R7" i="8"/>
  <c r="N7" i="8"/>
  <c r="R6" i="8"/>
  <c r="T6" i="8" s="1"/>
  <c r="N6" i="8"/>
  <c r="R5" i="8"/>
  <c r="N5" i="8"/>
  <c r="P10" i="7"/>
  <c r="P9" i="7"/>
  <c r="P8" i="7"/>
  <c r="L8" i="7"/>
  <c r="P7" i="7"/>
  <c r="R7" i="7" s="1"/>
  <c r="L7" i="7"/>
  <c r="P6" i="7"/>
  <c r="L6" i="7"/>
  <c r="P5" i="7"/>
  <c r="L5" i="7"/>
  <c r="L9" i="7" l="1"/>
  <c r="R19" i="9"/>
  <c r="V19" i="9" s="1"/>
  <c r="R14" i="9"/>
  <c r="V14" i="9" s="1"/>
  <c r="V30" i="11"/>
  <c r="T20" i="10"/>
  <c r="R11" i="9"/>
  <c r="O7" i="7"/>
  <c r="O6" i="7"/>
  <c r="Q14" i="8"/>
  <c r="Q7" i="8"/>
  <c r="Y6" i="11"/>
  <c r="Y10" i="11"/>
  <c r="V32" i="11"/>
  <c r="Z32" i="11" s="1"/>
  <c r="V23" i="11"/>
  <c r="Z23" i="11" s="1"/>
  <c r="T18" i="10"/>
  <c r="T21" i="10"/>
  <c r="T6" i="10"/>
  <c r="V22" i="11"/>
  <c r="Z22" i="11" s="1"/>
  <c r="W8" i="10"/>
  <c r="T15" i="10"/>
  <c r="T12" i="10"/>
  <c r="T23" i="10"/>
  <c r="T10" i="10"/>
  <c r="T16" i="10"/>
  <c r="T22" i="10"/>
  <c r="R8" i="9"/>
  <c r="V8" i="9" s="1"/>
  <c r="R10" i="9"/>
  <c r="V10" i="9" s="1"/>
  <c r="R9" i="7"/>
  <c r="R5" i="7"/>
  <c r="R8" i="7"/>
  <c r="R10" i="7"/>
  <c r="Z30" i="11"/>
  <c r="V14" i="11"/>
  <c r="V11" i="11"/>
  <c r="V7" i="11"/>
  <c r="V10" i="11"/>
  <c r="V8" i="11"/>
  <c r="S13" i="11"/>
  <c r="V5" i="11"/>
  <c r="V17" i="11"/>
  <c r="V13" i="11"/>
  <c r="V16" i="11"/>
  <c r="V12" i="11"/>
  <c r="Y8" i="11"/>
  <c r="V21" i="11"/>
  <c r="V20" i="11"/>
  <c r="V9" i="11"/>
  <c r="V28" i="11"/>
  <c r="V24" i="11"/>
  <c r="V15" i="11"/>
  <c r="V31" i="11"/>
  <c r="V6" i="11"/>
  <c r="V18" i="11"/>
  <c r="V19" i="11"/>
  <c r="V26" i="11"/>
  <c r="V27" i="11"/>
  <c r="Y7" i="11"/>
  <c r="V29" i="11"/>
  <c r="Y5" i="11"/>
  <c r="Y12" i="11"/>
  <c r="V25" i="11"/>
  <c r="W6" i="10"/>
  <c r="T7" i="10"/>
  <c r="W9" i="10"/>
  <c r="W13" i="10"/>
  <c r="W21" i="10"/>
  <c r="W17" i="10"/>
  <c r="T24" i="10"/>
  <c r="W25" i="10"/>
  <c r="T19" i="10"/>
  <c r="T17" i="10"/>
  <c r="W10" i="10"/>
  <c r="T11" i="10"/>
  <c r="Q12" i="10"/>
  <c r="T14" i="10"/>
  <c r="W15" i="10"/>
  <c r="W23" i="10"/>
  <c r="T9" i="10"/>
  <c r="W5" i="10"/>
  <c r="T25" i="10"/>
  <c r="W19" i="10"/>
  <c r="T8" i="10"/>
  <c r="W12" i="10"/>
  <c r="W14" i="10"/>
  <c r="W16" i="10"/>
  <c r="W18" i="10"/>
  <c r="W20" i="10"/>
  <c r="W22" i="10"/>
  <c r="W24" i="10"/>
  <c r="T5" i="10"/>
  <c r="T13" i="10"/>
  <c r="O11" i="9"/>
  <c r="R6" i="9"/>
  <c r="R9" i="9"/>
  <c r="R5" i="9"/>
  <c r="R7" i="9"/>
  <c r="V11" i="9"/>
  <c r="R12" i="9"/>
  <c r="R13" i="9"/>
  <c r="R15" i="9"/>
  <c r="R16" i="9"/>
  <c r="R17" i="9"/>
  <c r="R18" i="9"/>
  <c r="Q8" i="8"/>
  <c r="U8" i="8" s="1"/>
  <c r="Q11" i="8"/>
  <c r="Q13" i="8"/>
  <c r="T9" i="8"/>
  <c r="Q10" i="8"/>
  <c r="Q12" i="8"/>
  <c r="T10" i="8"/>
  <c r="T12" i="8"/>
  <c r="T13" i="8"/>
  <c r="T14" i="8"/>
  <c r="N10" i="8"/>
  <c r="Q5" i="8"/>
  <c r="Q6" i="8"/>
  <c r="U6" i="8" s="1"/>
  <c r="T7" i="8"/>
  <c r="Q9" i="8"/>
  <c r="T11" i="8"/>
  <c r="T5" i="8"/>
  <c r="O10" i="7"/>
  <c r="O5" i="7"/>
  <c r="R6" i="7"/>
  <c r="O9" i="7"/>
  <c r="O8" i="7"/>
  <c r="X20" i="10" l="1"/>
  <c r="X6" i="10"/>
  <c r="U13" i="8"/>
  <c r="S6" i="7"/>
  <c r="U11" i="8"/>
  <c r="U10" i="8"/>
  <c r="U14" i="8"/>
  <c r="U12" i="8"/>
  <c r="U9" i="8"/>
  <c r="U7" i="8"/>
  <c r="X22" i="10"/>
  <c r="X15" i="10"/>
  <c r="X23" i="10"/>
  <c r="X16" i="10"/>
  <c r="X12" i="10"/>
  <c r="X10" i="10"/>
  <c r="Z25" i="11"/>
  <c r="Z27" i="11"/>
  <c r="Z31" i="11"/>
  <c r="Z24" i="11"/>
  <c r="Z21" i="11"/>
  <c r="Z13" i="11"/>
  <c r="Z8" i="11"/>
  <c r="Z14" i="11"/>
  <c r="Z20" i="11"/>
  <c r="Z26" i="11"/>
  <c r="Z6" i="11"/>
  <c r="Z28" i="11"/>
  <c r="Z17" i="11"/>
  <c r="Z10" i="11"/>
  <c r="Z29" i="11"/>
  <c r="Z18" i="11"/>
  <c r="Z15" i="11"/>
  <c r="Z16" i="11"/>
  <c r="Z11" i="11"/>
  <c r="Z19" i="11"/>
  <c r="Z9" i="11"/>
  <c r="Z12" i="11"/>
  <c r="Z5" i="11"/>
  <c r="Z7" i="11"/>
  <c r="X11" i="10"/>
  <c r="X7" i="10"/>
  <c r="X5" i="10"/>
  <c r="X8" i="10"/>
  <c r="X18" i="10"/>
  <c r="X25" i="10"/>
  <c r="X14" i="10"/>
  <c r="X19" i="10"/>
  <c r="X9" i="10"/>
  <c r="X24" i="10"/>
  <c r="X13" i="10"/>
  <c r="X21" i="10"/>
  <c r="X17" i="10"/>
  <c r="V17" i="9"/>
  <c r="V16" i="9"/>
  <c r="V7" i="9"/>
  <c r="V15" i="9"/>
  <c r="V13" i="9"/>
  <c r="V6" i="9"/>
  <c r="V18" i="9"/>
  <c r="V12" i="9"/>
  <c r="V9" i="9"/>
  <c r="U5" i="8"/>
  <c r="S7" i="7"/>
  <c r="S8" i="7"/>
  <c r="S5" i="7"/>
  <c r="S9" i="7"/>
  <c r="S10" i="7"/>
  <c r="Y33" i="11" l="1"/>
  <c r="T15" i="8"/>
  <c r="W26" i="10"/>
  <c r="R11" i="7"/>
  <c r="V5" i="9"/>
  <c r="U20" i="9" s="1"/>
</calcChain>
</file>

<file path=xl/sharedStrings.xml><?xml version="1.0" encoding="utf-8"?>
<sst xmlns="http://schemas.openxmlformats.org/spreadsheetml/2006/main" count="225" uniqueCount="62">
  <si>
    <t>Vehicle Dimensions</t>
  </si>
  <si>
    <t>Livestock /Car carrier</t>
  </si>
  <si>
    <t>-</t>
  </si>
  <si>
    <t>Axle Spacings and Masses</t>
  </si>
  <si>
    <t>Axle group</t>
  </si>
  <si>
    <t>Number of axles in group</t>
  </si>
  <si>
    <t>Distance in metres</t>
  </si>
  <si>
    <t>Vehicle Parameters</t>
  </si>
  <si>
    <t>Pass/Fail</t>
  </si>
  <si>
    <t>Length</t>
  </si>
  <si>
    <t>1-3</t>
  </si>
  <si>
    <t>1-2</t>
  </si>
  <si>
    <t>2-3</t>
  </si>
  <si>
    <t>at least</t>
  </si>
  <si>
    <t>less than</t>
  </si>
  <si>
    <t>Mass Limit</t>
  </si>
  <si>
    <t>Road Train</t>
  </si>
  <si>
    <t xml:space="preserve">MDL Axle Spacings </t>
  </si>
  <si>
    <t>4 Axle Groups</t>
  </si>
  <si>
    <t>1-4</t>
  </si>
  <si>
    <t>3-4</t>
  </si>
  <si>
    <t>5 Axle Groups</t>
  </si>
  <si>
    <t>4-5</t>
  </si>
  <si>
    <t>1-5</t>
  </si>
  <si>
    <t>6 Axle Groups</t>
  </si>
  <si>
    <t>5-6</t>
  </si>
  <si>
    <t>1-6</t>
  </si>
  <si>
    <t>6-7</t>
  </si>
  <si>
    <t>7 Axle Groups</t>
  </si>
  <si>
    <t>1-7</t>
  </si>
  <si>
    <t>Width (m)</t>
  </si>
  <si>
    <t>Height (m)</t>
  </si>
  <si>
    <t>Length (m)</t>
  </si>
  <si>
    <t>8 Axle Groups</t>
  </si>
  <si>
    <t>2-4</t>
  </si>
  <si>
    <t>Total mass</t>
  </si>
  <si>
    <t>2-5</t>
  </si>
  <si>
    <t>3-5</t>
  </si>
  <si>
    <t>Road train mass limit</t>
  </si>
  <si>
    <t>2-6</t>
  </si>
  <si>
    <t>3-6</t>
  </si>
  <si>
    <t>4-6</t>
  </si>
  <si>
    <t>2-7</t>
  </si>
  <si>
    <t>3-7</t>
  </si>
  <si>
    <t>4-7</t>
  </si>
  <si>
    <t>5-7</t>
  </si>
  <si>
    <t>1-8</t>
  </si>
  <si>
    <t>7-8</t>
  </si>
  <si>
    <t>6-8</t>
  </si>
  <si>
    <t>5-8</t>
  </si>
  <si>
    <t>4-8</t>
  </si>
  <si>
    <t>3-8</t>
  </si>
  <si>
    <t>2-8</t>
  </si>
  <si>
    <t>Axle group mass (t)</t>
  </si>
  <si>
    <t>Assessed Mass</t>
  </si>
  <si>
    <t>36.5m Road train</t>
  </si>
  <si>
    <t>53.5m Road Train</t>
  </si>
  <si>
    <t>Group length</t>
  </si>
  <si>
    <t xml:space="preserve">Between groups </t>
  </si>
  <si>
    <t>Assessed groups</t>
  </si>
  <si>
    <t>Assessed mass</t>
  </si>
  <si>
    <t>Axle group mass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</si>
</sst>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b/>
      <sz val="16"/>
      <color theme="1"/>
      <name val="Calibri"/>
      <family val="2"/>
      <scheme val="minor"/>
    </font>
    <font>
      <b/>
      <sz val="11"/>
      <color theme="9"/>
      <name val="Calibri"/>
      <family val="2"/>
      <scheme val="minor"/>
    </font>
    <font>
      <sz val="11"/>
      <color theme="9"/>
      <name val="Calibri"/>
      <family val="2"/>
      <scheme val="minor"/>
    </font>
    <font>
      <sz val="10"/>
      <color theme="0"/>
      <name val="Arial"/>
      <family val="2"/>
    </font>
    <font>
      <b/>
      <sz val="10"/>
      <color theme="0"/>
      <name val="Arial"/>
      <family val="2"/>
    </font>
    <font>
      <b/>
      <sz val="10"/>
      <color rgb="FFFFC000"/>
      <name val="Arial"/>
      <family val="2"/>
    </font>
    <font>
      <sz val="10"/>
      <color rgb="FFFFC000"/>
      <name val="Arial"/>
      <family val="2"/>
    </font>
  </fonts>
  <fills count="6">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05AABB"/>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theme="0"/>
      </left>
      <right style="thin">
        <color theme="0"/>
      </right>
      <top style="thin">
        <color theme="0"/>
      </top>
      <bottom style="thin">
        <color theme="0"/>
      </bottom>
      <diagonal/>
    </border>
    <border>
      <left style="thin">
        <color auto="1"/>
      </left>
      <right/>
      <top style="thin">
        <color auto="1"/>
      </top>
      <bottom style="thin">
        <color auto="1"/>
      </bottom>
      <diagonal/>
    </border>
    <border>
      <left style="thin">
        <color theme="0"/>
      </left>
      <right style="thin">
        <color theme="0"/>
      </right>
      <top/>
      <bottom style="thin">
        <color theme="0"/>
      </bottom>
      <diagonal/>
    </border>
    <border>
      <left/>
      <right/>
      <top style="thin">
        <color indexed="64"/>
      </top>
      <bottom style="thin">
        <color indexed="64"/>
      </bottom>
      <diagonal/>
    </border>
    <border>
      <left style="thin">
        <color theme="0"/>
      </left>
      <right style="thin">
        <color theme="0"/>
      </right>
      <top style="thin">
        <color rgb="FFFFC000"/>
      </top>
      <bottom/>
      <diagonal/>
    </border>
    <border>
      <left/>
      <right/>
      <top style="thin">
        <color auto="1"/>
      </top>
      <bottom/>
      <diagonal/>
    </border>
  </borders>
  <cellStyleXfs count="4">
    <xf numFmtId="0" fontId="0" fillId="0" borderId="0"/>
    <xf numFmtId="0" fontId="5" fillId="0" borderId="0"/>
    <xf numFmtId="0" fontId="5" fillId="0" borderId="0"/>
    <xf numFmtId="0" fontId="1" fillId="0" borderId="0"/>
  </cellStyleXfs>
  <cellXfs count="58">
    <xf numFmtId="0" fontId="0" fillId="0" borderId="0" xfId="0"/>
    <xf numFmtId="0" fontId="0" fillId="4" borderId="0" xfId="0" applyFill="1"/>
    <xf numFmtId="0" fontId="4" fillId="4" borderId="0" xfId="0" applyFont="1" applyFill="1"/>
    <xf numFmtId="2" fontId="10" fillId="2" borderId="1" xfId="1" applyNumberFormat="1" applyFont="1" applyFill="1" applyBorder="1" applyAlignment="1" applyProtection="1">
      <alignment horizontal="center"/>
      <protection locked="0"/>
    </xf>
    <xf numFmtId="2" fontId="10" fillId="5" borderId="1" xfId="1" applyNumberFormat="1" applyFont="1" applyFill="1" applyBorder="1" applyAlignment="1" applyProtection="1">
      <alignment horizontal="center"/>
      <protection locked="0"/>
    </xf>
    <xf numFmtId="0" fontId="7" fillId="4" borderId="0" xfId="0" applyFont="1" applyFill="1"/>
    <xf numFmtId="0" fontId="2" fillId="2" borderId="1" xfId="0" applyFont="1" applyFill="1" applyBorder="1" applyAlignment="1">
      <alignment horizontal="center"/>
    </xf>
    <xf numFmtId="164" fontId="4" fillId="2" borderId="1" xfId="0" applyNumberFormat="1" applyFont="1" applyFill="1" applyBorder="1" applyAlignment="1">
      <alignment horizontal="center"/>
    </xf>
    <xf numFmtId="0" fontId="0" fillId="4" borderId="0" xfId="0" applyFill="1" applyProtection="1"/>
    <xf numFmtId="0" fontId="8" fillId="4" borderId="0" xfId="0" applyFont="1" applyFill="1" applyProtection="1"/>
    <xf numFmtId="0" fontId="3" fillId="4" borderId="0" xfId="0" applyFont="1" applyFill="1" applyProtection="1"/>
    <xf numFmtId="0" fontId="2" fillId="4" borderId="6" xfId="0" applyFont="1" applyFill="1" applyBorder="1" applyProtection="1"/>
    <xf numFmtId="0" fontId="4" fillId="4" borderId="1" xfId="0" applyFont="1" applyFill="1" applyBorder="1" applyAlignment="1" applyProtection="1">
      <alignment horizontal="center"/>
    </xf>
    <xf numFmtId="0" fontId="4" fillId="4" borderId="8" xfId="0" applyFont="1" applyFill="1" applyBorder="1" applyAlignment="1" applyProtection="1">
      <alignment horizontal="center"/>
    </xf>
    <xf numFmtId="0" fontId="4" fillId="4" borderId="4" xfId="0" applyFont="1" applyFill="1" applyBorder="1" applyAlignment="1" applyProtection="1">
      <alignment horizontal="center" wrapText="1"/>
    </xf>
    <xf numFmtId="0" fontId="4" fillId="4" borderId="0" xfId="0" applyFont="1" applyFill="1" applyAlignment="1" applyProtection="1">
      <alignment horizontal="center" wrapText="1"/>
    </xf>
    <xf numFmtId="0" fontId="4" fillId="4" borderId="1" xfId="0" applyFont="1" applyFill="1" applyBorder="1" applyProtection="1"/>
    <xf numFmtId="0" fontId="9" fillId="4" borderId="1" xfId="0" applyFont="1" applyFill="1" applyBorder="1" applyAlignment="1" applyProtection="1">
      <alignment horizontal="center"/>
    </xf>
    <xf numFmtId="0" fontId="4" fillId="5" borderId="5" xfId="0" applyFont="1" applyFill="1" applyBorder="1" applyAlignment="1" applyProtection="1">
      <alignment horizontal="center"/>
      <protection locked="0"/>
    </xf>
    <xf numFmtId="0" fontId="4" fillId="2" borderId="5" xfId="0" applyFont="1" applyFill="1" applyBorder="1" applyAlignment="1" applyProtection="1">
      <alignment horizontal="center"/>
      <protection locked="0"/>
    </xf>
    <xf numFmtId="0" fontId="0" fillId="3" borderId="5" xfId="0" applyFont="1" applyFill="1" applyBorder="1" applyAlignment="1" applyProtection="1">
      <alignment horizontal="center"/>
      <protection locked="0"/>
    </xf>
    <xf numFmtId="0" fontId="3" fillId="4" borderId="2" xfId="0" applyFont="1" applyFill="1" applyBorder="1" applyAlignment="1" applyProtection="1">
      <alignment horizontal="left"/>
    </xf>
    <xf numFmtId="0" fontId="4" fillId="4" borderId="0" xfId="0" applyFont="1" applyFill="1" applyBorder="1" applyAlignment="1" applyProtection="1">
      <alignment horizontal="center"/>
    </xf>
    <xf numFmtId="0" fontId="9" fillId="4" borderId="1" xfId="0" applyNumberFormat="1" applyFont="1" applyFill="1" applyBorder="1" applyAlignment="1" applyProtection="1">
      <alignment horizontal="center"/>
    </xf>
    <xf numFmtId="0" fontId="4" fillId="4" borderId="0" xfId="0" applyFont="1" applyFill="1" applyBorder="1" applyProtection="1"/>
    <xf numFmtId="0" fontId="9" fillId="4" borderId="0" xfId="0" applyFont="1" applyFill="1" applyBorder="1" applyAlignment="1" applyProtection="1">
      <alignment horizontal="center"/>
    </xf>
    <xf numFmtId="49" fontId="4" fillId="4" borderId="0" xfId="0" applyNumberFormat="1" applyFont="1" applyFill="1" applyBorder="1" applyAlignment="1" applyProtection="1">
      <alignment horizontal="right" vertical="center"/>
    </xf>
    <xf numFmtId="0" fontId="9" fillId="4" borderId="10" xfId="0" applyFont="1" applyFill="1" applyBorder="1" applyAlignment="1" applyProtection="1">
      <alignment horizontal="center"/>
    </xf>
    <xf numFmtId="0" fontId="2" fillId="4" borderId="0" xfId="0" applyFont="1" applyFill="1" applyBorder="1" applyProtection="1"/>
    <xf numFmtId="0" fontId="4" fillId="4" borderId="10" xfId="0" applyFont="1" applyFill="1" applyBorder="1" applyProtection="1"/>
    <xf numFmtId="0" fontId="4" fillId="4" borderId="0" xfId="0" applyFont="1" applyFill="1" applyBorder="1" applyAlignment="1" applyProtection="1">
      <alignment horizontal="center"/>
      <protection locked="0"/>
    </xf>
    <xf numFmtId="0" fontId="2" fillId="4" borderId="0" xfId="0" applyFont="1" applyFill="1" applyBorder="1" applyAlignment="1" applyProtection="1">
      <alignment wrapText="1"/>
    </xf>
    <xf numFmtId="0" fontId="0" fillId="4" borderId="0" xfId="0" applyFill="1" applyBorder="1" applyProtection="1"/>
    <xf numFmtId="0" fontId="12" fillId="4" borderId="0" xfId="1" applyFont="1" applyFill="1" applyAlignment="1">
      <alignment wrapText="1"/>
    </xf>
    <xf numFmtId="0" fontId="6" fillId="4" borderId="0" xfId="1" applyFont="1" applyFill="1" applyAlignment="1">
      <alignment horizontal="center" wrapText="1"/>
    </xf>
    <xf numFmtId="0" fontId="11" fillId="4" borderId="0" xfId="1" applyFont="1" applyFill="1" applyAlignment="1">
      <alignment horizontal="center" vertical="top" wrapText="1"/>
    </xf>
    <xf numFmtId="0" fontId="10" fillId="4" borderId="1" xfId="1" quotePrefix="1" applyFont="1" applyFill="1" applyBorder="1" applyAlignment="1">
      <alignment horizontal="left"/>
    </xf>
    <xf numFmtId="0" fontId="5" fillId="4" borderId="0" xfId="1" applyFill="1" applyAlignment="1">
      <alignment horizontal="center"/>
    </xf>
    <xf numFmtId="0" fontId="13" fillId="4" borderId="0" xfId="2" applyFont="1" applyFill="1" applyAlignment="1">
      <alignment horizontal="center"/>
    </xf>
    <xf numFmtId="0" fontId="13" fillId="4" borderId="0" xfId="1" applyFont="1" applyFill="1" applyAlignment="1">
      <alignment horizontal="center"/>
    </xf>
    <xf numFmtId="2" fontId="5" fillId="3" borderId="1" xfId="1" applyNumberFormat="1" applyFill="1" applyBorder="1" applyAlignment="1" applyProtection="1">
      <alignment horizontal="center"/>
      <protection locked="0"/>
    </xf>
    <xf numFmtId="0" fontId="0" fillId="4" borderId="2" xfId="0" applyFill="1" applyBorder="1" applyProtection="1"/>
    <xf numFmtId="0" fontId="4" fillId="4" borderId="1" xfId="0" applyFont="1" applyFill="1" applyBorder="1" applyAlignment="1" applyProtection="1">
      <alignment horizontal="center" wrapText="1"/>
    </xf>
    <xf numFmtId="0" fontId="4" fillId="4" borderId="2" xfId="0" applyFont="1" applyFill="1" applyBorder="1" applyAlignment="1" applyProtection="1">
      <alignment horizontal="center" wrapText="1"/>
    </xf>
    <xf numFmtId="0" fontId="0" fillId="4" borderId="0" xfId="0" applyFill="1" applyAlignment="1" applyProtection="1">
      <alignment vertical="top"/>
    </xf>
    <xf numFmtId="0" fontId="4" fillId="4" borderId="4" xfId="0" applyFont="1" applyFill="1" applyBorder="1" applyAlignment="1" applyProtection="1">
      <alignment horizontal="center" vertical="top" wrapText="1"/>
    </xf>
    <xf numFmtId="0" fontId="4" fillId="4" borderId="0" xfId="0" applyFont="1" applyFill="1" applyAlignment="1" applyProtection="1">
      <alignment horizontal="center" vertical="top" wrapText="1"/>
    </xf>
    <xf numFmtId="49" fontId="4" fillId="4" borderId="1" xfId="0" applyNumberFormat="1" applyFont="1" applyFill="1" applyBorder="1" applyAlignment="1" applyProtection="1">
      <alignment horizontal="center" vertical="center"/>
    </xf>
    <xf numFmtId="0" fontId="2" fillId="4" borderId="1" xfId="0" applyFont="1" applyFill="1" applyBorder="1" applyAlignment="1" applyProtection="1">
      <alignment horizontal="center" wrapText="1"/>
    </xf>
    <xf numFmtId="0" fontId="2" fillId="4" borderId="1" xfId="0" applyFont="1" applyFill="1" applyBorder="1" applyAlignment="1" applyProtection="1">
      <alignment horizontal="center"/>
    </xf>
    <xf numFmtId="0" fontId="2" fillId="4" borderId="1" xfId="0" applyFont="1" applyFill="1" applyBorder="1" applyAlignment="1" applyProtection="1">
      <alignment horizontal="center" vertical="top" wrapText="1"/>
    </xf>
    <xf numFmtId="0" fontId="2" fillId="4" borderId="1" xfId="0" applyFont="1" applyFill="1" applyBorder="1" applyAlignment="1" applyProtection="1">
      <alignment horizontal="center" vertical="top"/>
    </xf>
    <xf numFmtId="0" fontId="2" fillId="4" borderId="6" xfId="0" applyFont="1" applyFill="1" applyBorder="1" applyAlignment="1" applyProtection="1">
      <alignment horizontal="center"/>
    </xf>
    <xf numFmtId="0" fontId="2" fillId="4" borderId="3" xfId="0" applyFont="1" applyFill="1" applyBorder="1" applyAlignment="1" applyProtection="1">
      <alignment horizontal="center"/>
    </xf>
    <xf numFmtId="0" fontId="3" fillId="4" borderId="2" xfId="0" applyFont="1" applyFill="1" applyBorder="1" applyAlignment="1" applyProtection="1">
      <alignment horizontal="left"/>
    </xf>
    <xf numFmtId="0" fontId="4" fillId="4" borderId="9" xfId="0" applyFont="1" applyFill="1" applyBorder="1" applyAlignment="1" applyProtection="1">
      <alignment horizontal="center" wrapText="1"/>
    </xf>
    <xf numFmtId="0" fontId="4" fillId="4" borderId="7" xfId="0" applyFont="1" applyFill="1" applyBorder="1" applyAlignment="1" applyProtection="1">
      <alignment horizontal="center" wrapText="1"/>
    </xf>
    <xf numFmtId="0" fontId="2" fillId="2" borderId="1" xfId="0" applyFont="1" applyFill="1" applyBorder="1" applyAlignment="1">
      <alignment horizontal="center"/>
    </xf>
  </cellXfs>
  <cellStyles count="4">
    <cellStyle name="Normal" xfId="0" builtinId="0"/>
    <cellStyle name="Normal 2" xfId="2" xr:uid="{00000000-0005-0000-0000-000001000000}"/>
    <cellStyle name="Normal 3" xfId="3" xr:uid="{00000000-0005-0000-0000-000002000000}"/>
    <cellStyle name="Normal 4" xfId="1" xr:uid="{00000000-0005-0000-0000-000003000000}"/>
  </cellStyles>
  <dxfs count="12">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s>
  <tableStyles count="0" defaultTableStyle="TableStyleMedium2" defaultPivotStyle="PivotStyleLight16"/>
  <colors>
    <mruColors>
      <color rgb="FFFF0000"/>
      <color rgb="FF05AABB"/>
      <color rgb="FF15D16F"/>
      <color rgb="FFB00000"/>
      <color rgb="FFC00000"/>
      <color rgb="FF85FF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167641</xdr:colOff>
      <xdr:row>5</xdr:row>
      <xdr:rowOff>173356</xdr:rowOff>
    </xdr:from>
    <xdr:to>
      <xdr:col>6</xdr:col>
      <xdr:colOff>525780</xdr:colOff>
      <xdr:row>7</xdr:row>
      <xdr:rowOff>68581</xdr:rowOff>
    </xdr:to>
    <xdr:sp macro="" textlink="">
      <xdr:nvSpPr>
        <xdr:cNvPr id="2" name="TextBox 1">
          <a:extLst>
            <a:ext uri="{FF2B5EF4-FFF2-40B4-BE49-F238E27FC236}">
              <a16:creationId xmlns:a16="http://schemas.microsoft.com/office/drawing/2014/main" id="{3DE47F31-A1E1-4776-9B54-D6A88E82A6F7}"/>
            </a:ext>
          </a:extLst>
        </xdr:cNvPr>
        <xdr:cNvSpPr txBox="1"/>
      </xdr:nvSpPr>
      <xdr:spPr>
        <a:xfrm>
          <a:off x="167641" y="1564006"/>
          <a:ext cx="5225414" cy="257175"/>
        </a:xfrm>
        <a:prstGeom prst="rect">
          <a:avLst/>
        </a:prstGeom>
        <a:solidFill>
          <a:srgbClr val="05AAB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Enter vehicle length, height and width. This will show compliance with </a:t>
          </a:r>
          <a:r>
            <a:rPr lang="en-AU" sz="1100" b="1"/>
            <a:t>MDL dimensions</a:t>
          </a:r>
          <a:r>
            <a:rPr lang="en-AU" sz="1100"/>
            <a:t>.</a:t>
          </a:r>
        </a:p>
      </xdr:txBody>
    </xdr:sp>
    <xdr:clientData/>
  </xdr:twoCellAnchor>
  <xdr:twoCellAnchor>
    <xdr:from>
      <xdr:col>0</xdr:col>
      <xdr:colOff>161925</xdr:colOff>
      <xdr:row>10</xdr:row>
      <xdr:rowOff>156209</xdr:rowOff>
    </xdr:from>
    <xdr:to>
      <xdr:col>11</xdr:col>
      <xdr:colOff>5715</xdr:colOff>
      <xdr:row>13</xdr:row>
      <xdr:rowOff>106680</xdr:rowOff>
    </xdr:to>
    <xdr:sp macro="" textlink="">
      <xdr:nvSpPr>
        <xdr:cNvPr id="3" name="TextBox 2">
          <a:extLst>
            <a:ext uri="{FF2B5EF4-FFF2-40B4-BE49-F238E27FC236}">
              <a16:creationId xmlns:a16="http://schemas.microsoft.com/office/drawing/2014/main" id="{C0BA78ED-09AC-4293-AABA-7BEEEB797B3C}"/>
            </a:ext>
          </a:extLst>
        </xdr:cNvPr>
        <xdr:cNvSpPr txBox="1"/>
      </xdr:nvSpPr>
      <xdr:spPr>
        <a:xfrm>
          <a:off x="161925" y="2289809"/>
          <a:ext cx="8406765" cy="493396"/>
        </a:xfrm>
        <a:prstGeom prst="rect">
          <a:avLst/>
        </a:prstGeom>
        <a:solidFill>
          <a:srgbClr val="05AAB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0">
              <a:solidFill>
                <a:schemeClr val="dk1"/>
              </a:solidFill>
              <a:effectLst/>
              <a:latin typeface="+mn-lt"/>
              <a:ea typeface="+mn-ea"/>
              <a:cs typeface="+mn-cs"/>
            </a:rPr>
            <a:t>Note: </a:t>
          </a:r>
          <a:r>
            <a:rPr lang="en-AU" sz="1100" b="0" i="0">
              <a:solidFill>
                <a:schemeClr val="dk1"/>
              </a:solidFill>
              <a:effectLst/>
              <a:latin typeface="+mn-lt"/>
              <a:ea typeface="+mn-ea"/>
              <a:cs typeface="+mn-cs"/>
            </a:rPr>
            <a:t>This information is intended to provide general guidance only and does not constitute legal advice. We encourage you to obtain independent advice about your legal obligations. If you have any feedback on the information provided please contact us at </a:t>
          </a:r>
          <a:r>
            <a:rPr lang="en-AU" sz="1100" b="0" i="0" u="sng">
              <a:solidFill>
                <a:schemeClr val="dk1"/>
              </a:solidFill>
              <a:effectLst/>
              <a:latin typeface="+mn-lt"/>
              <a:ea typeface="+mn-ea"/>
              <a:cs typeface="+mn-cs"/>
              <a:hlinkClick xmlns:r="http://schemas.openxmlformats.org/officeDocument/2006/relationships" r:id=""/>
            </a:rPr>
            <a:t>info@nhvr.gov.au</a:t>
          </a:r>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205740</xdr:colOff>
      <xdr:row>18</xdr:row>
      <xdr:rowOff>38099</xdr:rowOff>
    </xdr:from>
    <xdr:to>
      <xdr:col>11</xdr:col>
      <xdr:colOff>544831</xdr:colOff>
      <xdr:row>30</xdr:row>
      <xdr:rowOff>180974</xdr:rowOff>
    </xdr:to>
    <xdr:sp macro="" textlink="">
      <xdr:nvSpPr>
        <xdr:cNvPr id="3" name="TextBox 2">
          <a:extLst>
            <a:ext uri="{FF2B5EF4-FFF2-40B4-BE49-F238E27FC236}">
              <a16:creationId xmlns:a16="http://schemas.microsoft.com/office/drawing/2014/main" id="{4A093621-F0D1-4AD9-9C16-028316F943BA}"/>
            </a:ext>
          </a:extLst>
        </xdr:cNvPr>
        <xdr:cNvSpPr txBox="1"/>
      </xdr:nvSpPr>
      <xdr:spPr>
        <a:xfrm>
          <a:off x="205740" y="3667124"/>
          <a:ext cx="9521191" cy="2314575"/>
        </a:xfrm>
        <a:prstGeom prst="rect">
          <a:avLst/>
        </a:prstGeom>
        <a:solidFill>
          <a:srgbClr val="05AAB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indent="-228600">
            <a:lnSpc>
              <a:spcPct val="150000"/>
            </a:lnSpc>
            <a:buFont typeface="+mj-lt"/>
            <a:buAutoNum type="arabicPeriod"/>
          </a:pPr>
          <a:r>
            <a:rPr lang="en-AU" sz="1100"/>
            <a:t>Count the number of axle groups (</a:t>
          </a:r>
          <a:r>
            <a:rPr lang="en-AU" sz="1100" b="1"/>
            <a:t>Note: a single axle is one group</a:t>
          </a:r>
          <a:r>
            <a:rPr lang="en-AU" sz="1100"/>
            <a:t>) and select tab for that number of axle groups</a:t>
          </a:r>
        </a:p>
        <a:p>
          <a:pPr marL="228600" indent="-228600">
            <a:lnSpc>
              <a:spcPct val="150000"/>
            </a:lnSpc>
            <a:buFont typeface="+mj-lt"/>
            <a:buAutoNum type="arabicPeriod"/>
          </a:pPr>
          <a:r>
            <a:rPr lang="en-AU" sz="1100"/>
            <a:t>Enter the number of axles for each axle group in the light grey boxes</a:t>
          </a:r>
        </a:p>
        <a:p>
          <a:pPr marL="228600" indent="-228600">
            <a:lnSpc>
              <a:spcPct val="150000"/>
            </a:lnSpc>
            <a:buFont typeface="+mj-lt"/>
            <a:buAutoNum type="arabicPeriod"/>
          </a:pPr>
          <a:r>
            <a:rPr lang="en-AU" sz="1100"/>
            <a:t>Enter MDL GML axle/axle group mass (tonnes) for each axle/axle group in the white boxes. (</a:t>
          </a:r>
          <a:r>
            <a:rPr lang="en-AU" sz="1100" b="1"/>
            <a:t>Note: steer axle mass is recorded as 6t</a:t>
          </a:r>
          <a:r>
            <a:rPr lang="en-AU" sz="1100"/>
            <a:t>)</a:t>
          </a:r>
        </a:p>
        <a:p>
          <a:pPr marL="228600" indent="-228600">
            <a:lnSpc>
              <a:spcPct val="150000"/>
            </a:lnSpc>
            <a:buFont typeface="+mj-lt"/>
            <a:buAutoNum type="arabicPeriod"/>
          </a:pPr>
          <a:r>
            <a:rPr lang="en-AU" sz="1100"/>
            <a:t>In the blue boxes, alternately record axle group length (metres) for each axle group (</a:t>
          </a:r>
          <a:r>
            <a:rPr lang="en-AU" sz="1100" b="1"/>
            <a:t>Note: 0 for a single axle</a:t>
          </a:r>
          <a:r>
            <a:rPr lang="en-AU" sz="1100"/>
            <a:t>) and distance between separate groups</a:t>
          </a:r>
        </a:p>
        <a:p>
          <a:pPr marL="228600" indent="-228600">
            <a:lnSpc>
              <a:spcPct val="150000"/>
            </a:lnSpc>
            <a:buFont typeface="+mj-lt"/>
            <a:buAutoNum type="arabicPeriod"/>
          </a:pPr>
          <a:r>
            <a:rPr lang="en-AU" sz="1100"/>
            <a:t>Scroll across to right and compliance with MDL Schedule 1 tables is indicated as </a:t>
          </a:r>
          <a:r>
            <a:rPr lang="en-AU" sz="1100" b="1"/>
            <a:t>PASS </a:t>
          </a:r>
          <a:r>
            <a:rPr lang="en-AU" sz="1100"/>
            <a:t>or</a:t>
          </a:r>
          <a:r>
            <a:rPr lang="en-AU" sz="1100" baseline="0"/>
            <a:t> </a:t>
          </a:r>
          <a:r>
            <a:rPr lang="en-AU" sz="1100" b="1" baseline="0"/>
            <a:t>FAIL</a:t>
          </a:r>
          <a:br>
            <a:rPr lang="en-AU" sz="1100">
              <a:solidFill>
                <a:schemeClr val="dk1"/>
              </a:solidFill>
              <a:latin typeface="+mn-lt"/>
              <a:ea typeface="+mn-ea"/>
              <a:cs typeface="+mn-cs"/>
            </a:rPr>
          </a:br>
          <a:br>
            <a:rPr lang="en-AU" sz="1100">
              <a:solidFill>
                <a:schemeClr val="dk1"/>
              </a:solidFill>
              <a:latin typeface="+mn-lt"/>
              <a:ea typeface="+mn-ea"/>
              <a:cs typeface="+mn-cs"/>
            </a:rPr>
          </a:br>
          <a:r>
            <a:rPr kumimoji="0" lang="en-AU" sz="1100" b="1" i="0" u="none" strike="noStrike" kern="0" cap="none" spc="0" normalizeH="0" baseline="0" noProof="0">
              <a:ln>
                <a:noFill/>
              </a:ln>
              <a:solidFill>
                <a:prstClr val="black"/>
              </a:solidFill>
              <a:effectLst/>
              <a:uLnTx/>
              <a:uFillTx/>
              <a:latin typeface="+mn-lt"/>
              <a:ea typeface="+mn-ea"/>
              <a:cs typeface="+mn-cs"/>
            </a:rPr>
            <a:t>Note: If result is a FAIL,  reducing masses at step 3 or increasing distances in step 4 could provide a PASS result. A PASS result means the given information complies with Table 4—Axle spacing mass limits road train from s1 Part 2 of the Heavy Vehicle (Mass, Dimension and Loading) National Regulation.</a:t>
          </a:r>
          <a:endParaRPr kumimoji="0" lang="en-AU"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18</xdr:row>
      <xdr:rowOff>17145</xdr:rowOff>
    </xdr:from>
    <xdr:to>
      <xdr:col>11</xdr:col>
      <xdr:colOff>510541</xdr:colOff>
      <xdr:row>30</xdr:row>
      <xdr:rowOff>142875</xdr:rowOff>
    </xdr:to>
    <xdr:sp macro="" textlink="">
      <xdr:nvSpPr>
        <xdr:cNvPr id="3" name="TextBox 2">
          <a:extLst>
            <a:ext uri="{FF2B5EF4-FFF2-40B4-BE49-F238E27FC236}">
              <a16:creationId xmlns:a16="http://schemas.microsoft.com/office/drawing/2014/main" id="{0CCD7960-5FAC-4DB8-B3CF-489EE65CD680}"/>
            </a:ext>
          </a:extLst>
        </xdr:cNvPr>
        <xdr:cNvSpPr txBox="1"/>
      </xdr:nvSpPr>
      <xdr:spPr>
        <a:xfrm>
          <a:off x="180975" y="3608070"/>
          <a:ext cx="9511666" cy="2297430"/>
        </a:xfrm>
        <a:prstGeom prst="rect">
          <a:avLst/>
        </a:prstGeom>
        <a:solidFill>
          <a:srgbClr val="05AAB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indent="-228600">
            <a:lnSpc>
              <a:spcPct val="150000"/>
            </a:lnSpc>
            <a:buFont typeface="+mj-lt"/>
            <a:buAutoNum type="arabicPeriod"/>
          </a:pPr>
          <a:r>
            <a:rPr lang="en-AU" sz="1100"/>
            <a:t>Count the number of axle groups (</a:t>
          </a:r>
          <a:r>
            <a:rPr lang="en-AU" sz="1100" b="1"/>
            <a:t>Note: a single axle is one group</a:t>
          </a:r>
          <a:r>
            <a:rPr lang="en-AU" sz="1100"/>
            <a:t>) and select tab for that number of axle groups</a:t>
          </a:r>
        </a:p>
        <a:p>
          <a:pPr marL="228600" indent="-228600">
            <a:lnSpc>
              <a:spcPct val="150000"/>
            </a:lnSpc>
            <a:buFont typeface="+mj-lt"/>
            <a:buAutoNum type="arabicPeriod"/>
          </a:pPr>
          <a:r>
            <a:rPr lang="en-AU" sz="1100"/>
            <a:t>Enter the number of axles for each axle group in the light grey boxes</a:t>
          </a:r>
        </a:p>
        <a:p>
          <a:pPr marL="228600" indent="-228600">
            <a:lnSpc>
              <a:spcPct val="150000"/>
            </a:lnSpc>
            <a:buFont typeface="+mj-lt"/>
            <a:buAutoNum type="arabicPeriod"/>
          </a:pPr>
          <a:r>
            <a:rPr lang="en-AU" sz="1100"/>
            <a:t>Enter MDL GML axle/axle group mass (tonnes) for each axle/axle group in the white boxes. (</a:t>
          </a:r>
          <a:r>
            <a:rPr lang="en-AU" sz="1100" b="1"/>
            <a:t>Note: steer axle mass is recorded as 6t</a:t>
          </a:r>
          <a:r>
            <a:rPr lang="en-AU" sz="1100"/>
            <a:t>)</a:t>
          </a:r>
        </a:p>
        <a:p>
          <a:pPr marL="228600" indent="-228600">
            <a:lnSpc>
              <a:spcPct val="150000"/>
            </a:lnSpc>
            <a:buFont typeface="+mj-lt"/>
            <a:buAutoNum type="arabicPeriod"/>
          </a:pPr>
          <a:r>
            <a:rPr lang="en-AU" sz="1100"/>
            <a:t>In the blue boxes, alternately record axle group length (metres) for each axle group (</a:t>
          </a:r>
          <a:r>
            <a:rPr lang="en-AU" sz="1100" b="1"/>
            <a:t>Note: 0 for a single axle</a:t>
          </a:r>
          <a:r>
            <a:rPr lang="en-AU" sz="1100"/>
            <a:t>) and distance between separate groups</a:t>
          </a:r>
        </a:p>
        <a:p>
          <a:pPr marL="228600" indent="-228600">
            <a:lnSpc>
              <a:spcPct val="150000"/>
            </a:lnSpc>
            <a:buFont typeface="+mj-lt"/>
            <a:buAutoNum type="arabicPeriod"/>
          </a:pPr>
          <a:r>
            <a:rPr lang="en-AU" sz="1100"/>
            <a:t>Scroll across to right and compliance with MDL Schedule 1 tables is indicated as </a:t>
          </a:r>
          <a:r>
            <a:rPr lang="en-AU" sz="1100" b="1"/>
            <a:t>PASS </a:t>
          </a:r>
          <a:r>
            <a:rPr lang="en-AU" sz="1100"/>
            <a:t>or</a:t>
          </a:r>
          <a:r>
            <a:rPr lang="en-AU" sz="1100" baseline="0"/>
            <a:t> </a:t>
          </a:r>
          <a:r>
            <a:rPr lang="en-AU" sz="1100" b="1" baseline="0"/>
            <a:t>FAIL</a:t>
          </a:r>
          <a:br>
            <a:rPr lang="en-AU" sz="1100">
              <a:solidFill>
                <a:schemeClr val="dk1"/>
              </a:solidFill>
              <a:latin typeface="+mn-lt"/>
              <a:ea typeface="+mn-ea"/>
              <a:cs typeface="+mn-cs"/>
            </a:rPr>
          </a:br>
          <a:br>
            <a:rPr lang="en-AU" sz="1100">
              <a:solidFill>
                <a:schemeClr val="dk1"/>
              </a:solidFill>
              <a:latin typeface="+mn-lt"/>
              <a:ea typeface="+mn-ea"/>
              <a:cs typeface="+mn-cs"/>
            </a:rPr>
          </a:br>
          <a:r>
            <a:rPr kumimoji="0" lang="en-AU" sz="1100" b="1" i="0" u="none" strike="noStrike" kern="0" cap="none" spc="0" normalizeH="0" baseline="0" noProof="0">
              <a:ln>
                <a:noFill/>
              </a:ln>
              <a:solidFill>
                <a:prstClr val="black"/>
              </a:solidFill>
              <a:effectLst/>
              <a:uLnTx/>
              <a:uFillTx/>
              <a:latin typeface="+mn-lt"/>
              <a:ea typeface="+mn-ea"/>
              <a:cs typeface="+mn-cs"/>
            </a:rPr>
            <a:t>Note: If result is a FAIL,  reducing masses at step 3 or increasing distances in step 4 could provide a PASS result. A PASS result means the given information complies with Table 4—Axle spacing mass limits road train from s1 Part 2 of the Heavy Vehicle (Mass, Dimension and Loading) National Regulation.</a:t>
          </a:r>
          <a:endParaRPr kumimoji="0" lang="en-AU"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17</xdr:row>
      <xdr:rowOff>173355</xdr:rowOff>
    </xdr:from>
    <xdr:to>
      <xdr:col>11</xdr:col>
      <xdr:colOff>516256</xdr:colOff>
      <xdr:row>30</xdr:row>
      <xdr:rowOff>123825</xdr:rowOff>
    </xdr:to>
    <xdr:sp macro="" textlink="">
      <xdr:nvSpPr>
        <xdr:cNvPr id="3" name="TextBox 2">
          <a:extLst>
            <a:ext uri="{FF2B5EF4-FFF2-40B4-BE49-F238E27FC236}">
              <a16:creationId xmlns:a16="http://schemas.microsoft.com/office/drawing/2014/main" id="{CB036427-CDDC-4A97-AEBA-BD17CD42D925}"/>
            </a:ext>
          </a:extLst>
        </xdr:cNvPr>
        <xdr:cNvSpPr txBox="1"/>
      </xdr:nvSpPr>
      <xdr:spPr>
        <a:xfrm>
          <a:off x="180975" y="3802380"/>
          <a:ext cx="9517381" cy="2303145"/>
        </a:xfrm>
        <a:prstGeom prst="rect">
          <a:avLst/>
        </a:prstGeom>
        <a:solidFill>
          <a:srgbClr val="05AAB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indent="-228600">
            <a:lnSpc>
              <a:spcPct val="150000"/>
            </a:lnSpc>
            <a:buFont typeface="+mj-lt"/>
            <a:buAutoNum type="arabicPeriod"/>
          </a:pPr>
          <a:r>
            <a:rPr lang="en-AU" sz="1100"/>
            <a:t>Count the number of axle groups (</a:t>
          </a:r>
          <a:r>
            <a:rPr lang="en-AU" sz="1100" b="1"/>
            <a:t>Note: a single axle is one group</a:t>
          </a:r>
          <a:r>
            <a:rPr lang="en-AU" sz="1100"/>
            <a:t>) and select tab for that number of axle groups</a:t>
          </a:r>
        </a:p>
        <a:p>
          <a:pPr marL="228600" indent="-228600">
            <a:lnSpc>
              <a:spcPct val="150000"/>
            </a:lnSpc>
            <a:buFont typeface="+mj-lt"/>
            <a:buAutoNum type="arabicPeriod"/>
          </a:pPr>
          <a:r>
            <a:rPr lang="en-AU" sz="1100"/>
            <a:t>Enter the number of axles for each axle group in the light grey boxes</a:t>
          </a:r>
        </a:p>
        <a:p>
          <a:pPr marL="228600" indent="-228600">
            <a:lnSpc>
              <a:spcPct val="150000"/>
            </a:lnSpc>
            <a:buFont typeface="+mj-lt"/>
            <a:buAutoNum type="arabicPeriod"/>
          </a:pPr>
          <a:r>
            <a:rPr lang="en-AU" sz="1100"/>
            <a:t>Enter MDL GML axle/axle group mass (tonnes) for each axle/axle group in the white boxes. (</a:t>
          </a:r>
          <a:r>
            <a:rPr lang="en-AU" sz="1100" b="1"/>
            <a:t>Note: steer axle mass is recorded as 6t</a:t>
          </a:r>
          <a:r>
            <a:rPr lang="en-AU" sz="1100"/>
            <a:t>)</a:t>
          </a:r>
        </a:p>
        <a:p>
          <a:pPr marL="228600" indent="-228600">
            <a:lnSpc>
              <a:spcPct val="150000"/>
            </a:lnSpc>
            <a:buFont typeface="+mj-lt"/>
            <a:buAutoNum type="arabicPeriod"/>
          </a:pPr>
          <a:r>
            <a:rPr lang="en-AU" sz="1100"/>
            <a:t>In the blue boxes, alternately record axle group length (metres) for each axle group (</a:t>
          </a:r>
          <a:r>
            <a:rPr lang="en-AU" sz="1100" b="1"/>
            <a:t>Note: 0 for a single axle</a:t>
          </a:r>
          <a:r>
            <a:rPr lang="en-AU" sz="1100"/>
            <a:t>) and distance between separate groups</a:t>
          </a:r>
        </a:p>
        <a:p>
          <a:pPr marL="228600" indent="-228600">
            <a:lnSpc>
              <a:spcPct val="150000"/>
            </a:lnSpc>
            <a:buFont typeface="+mj-lt"/>
            <a:buAutoNum type="arabicPeriod"/>
          </a:pPr>
          <a:r>
            <a:rPr lang="en-AU" sz="1100"/>
            <a:t>Scroll across to right and compliance with MDL Schedule 1 tables is indicated as </a:t>
          </a:r>
          <a:r>
            <a:rPr lang="en-AU" sz="1100" b="1"/>
            <a:t>PASS </a:t>
          </a:r>
          <a:r>
            <a:rPr lang="en-AU" sz="1100"/>
            <a:t>or</a:t>
          </a:r>
          <a:r>
            <a:rPr lang="en-AU" sz="1100" baseline="0"/>
            <a:t> </a:t>
          </a:r>
          <a:r>
            <a:rPr lang="en-AU" sz="1100" b="1" baseline="0"/>
            <a:t>FAIL</a:t>
          </a:r>
          <a:br>
            <a:rPr lang="en-AU" sz="1100">
              <a:solidFill>
                <a:schemeClr val="dk1"/>
              </a:solidFill>
              <a:latin typeface="+mn-lt"/>
              <a:ea typeface="+mn-ea"/>
              <a:cs typeface="+mn-cs"/>
            </a:rPr>
          </a:br>
          <a:br>
            <a:rPr lang="en-AU" sz="1100">
              <a:solidFill>
                <a:schemeClr val="dk1"/>
              </a:solidFill>
              <a:latin typeface="+mn-lt"/>
              <a:ea typeface="+mn-ea"/>
              <a:cs typeface="+mn-cs"/>
            </a:rPr>
          </a:br>
          <a:r>
            <a:rPr kumimoji="0" lang="en-AU" sz="1100" b="1" i="0" u="none" strike="noStrike" kern="0" cap="none" spc="0" normalizeH="0" baseline="0" noProof="0">
              <a:ln>
                <a:noFill/>
              </a:ln>
              <a:solidFill>
                <a:prstClr val="black"/>
              </a:solidFill>
              <a:effectLst/>
              <a:uLnTx/>
              <a:uFillTx/>
              <a:latin typeface="+mn-lt"/>
              <a:ea typeface="+mn-ea"/>
              <a:cs typeface="+mn-cs"/>
            </a:rPr>
            <a:t>Note: If result is a FAIL,  reducing masses at step 3 or increasing distances in step 4 could provide a PASS result. A PASS result means the given information complies with Table 4—Axle spacing mass limits road train from s1 Part 2 of the Heavy Vehicle (Mass, Dimension and Loading) National Regulation.</a:t>
          </a:r>
          <a:endParaRPr kumimoji="0" lang="en-AU"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190500</xdr:colOff>
      <xdr:row>18</xdr:row>
      <xdr:rowOff>19049</xdr:rowOff>
    </xdr:from>
    <xdr:to>
      <xdr:col>11</xdr:col>
      <xdr:colOff>516256</xdr:colOff>
      <xdr:row>30</xdr:row>
      <xdr:rowOff>161924</xdr:rowOff>
    </xdr:to>
    <xdr:sp macro="" textlink="">
      <xdr:nvSpPr>
        <xdr:cNvPr id="4" name="TextBox 3">
          <a:extLst>
            <a:ext uri="{FF2B5EF4-FFF2-40B4-BE49-F238E27FC236}">
              <a16:creationId xmlns:a16="http://schemas.microsoft.com/office/drawing/2014/main" id="{385E005B-FFCD-4D5E-9B76-5D82A8638996}"/>
            </a:ext>
          </a:extLst>
        </xdr:cNvPr>
        <xdr:cNvSpPr txBox="1"/>
      </xdr:nvSpPr>
      <xdr:spPr>
        <a:xfrm>
          <a:off x="190500" y="3838574"/>
          <a:ext cx="9507856" cy="2314575"/>
        </a:xfrm>
        <a:prstGeom prst="rect">
          <a:avLst/>
        </a:prstGeom>
        <a:solidFill>
          <a:srgbClr val="05AAB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indent="-228600">
            <a:lnSpc>
              <a:spcPct val="150000"/>
            </a:lnSpc>
            <a:buFont typeface="+mj-lt"/>
            <a:buAutoNum type="arabicPeriod"/>
          </a:pPr>
          <a:r>
            <a:rPr lang="en-AU" sz="1100"/>
            <a:t>Count the number of axle groups (</a:t>
          </a:r>
          <a:r>
            <a:rPr lang="en-AU" sz="1100" b="1"/>
            <a:t>Note: a single axle is one group</a:t>
          </a:r>
          <a:r>
            <a:rPr lang="en-AU" sz="1100"/>
            <a:t>) and select tab for that number of axle groups</a:t>
          </a:r>
        </a:p>
        <a:p>
          <a:pPr marL="228600" indent="-228600">
            <a:lnSpc>
              <a:spcPct val="150000"/>
            </a:lnSpc>
            <a:buFont typeface="+mj-lt"/>
            <a:buAutoNum type="arabicPeriod"/>
          </a:pPr>
          <a:r>
            <a:rPr lang="en-AU" sz="1100"/>
            <a:t>Enter the number of axles for each axle group in the light grey boxes</a:t>
          </a:r>
        </a:p>
        <a:p>
          <a:pPr marL="228600" indent="-228600">
            <a:lnSpc>
              <a:spcPct val="150000"/>
            </a:lnSpc>
            <a:buFont typeface="+mj-lt"/>
            <a:buAutoNum type="arabicPeriod"/>
          </a:pPr>
          <a:r>
            <a:rPr lang="en-AU" sz="1100"/>
            <a:t>Enter MDL GML axle/axle group mass (tonnes) for each axle/axle group in the white boxes. (</a:t>
          </a:r>
          <a:r>
            <a:rPr lang="en-AU" sz="1100" b="1"/>
            <a:t>Note: steer axle mass is recorded as 6t</a:t>
          </a:r>
          <a:r>
            <a:rPr lang="en-AU" sz="1100"/>
            <a:t>)</a:t>
          </a:r>
        </a:p>
        <a:p>
          <a:pPr marL="228600" indent="-228600">
            <a:lnSpc>
              <a:spcPct val="150000"/>
            </a:lnSpc>
            <a:buFont typeface="+mj-lt"/>
            <a:buAutoNum type="arabicPeriod"/>
          </a:pPr>
          <a:r>
            <a:rPr lang="en-AU" sz="1100"/>
            <a:t>In the blue boxes, alternately record axle group length (metres) for each axle group (</a:t>
          </a:r>
          <a:r>
            <a:rPr lang="en-AU" sz="1100" b="1"/>
            <a:t>Note: 0 for a single axle</a:t>
          </a:r>
          <a:r>
            <a:rPr lang="en-AU" sz="1100"/>
            <a:t>) and distance between separate groups</a:t>
          </a:r>
        </a:p>
        <a:p>
          <a:pPr marL="228600" indent="-228600">
            <a:lnSpc>
              <a:spcPct val="150000"/>
            </a:lnSpc>
            <a:buFont typeface="+mj-lt"/>
            <a:buAutoNum type="arabicPeriod"/>
          </a:pPr>
          <a:r>
            <a:rPr lang="en-AU" sz="1100"/>
            <a:t>Scroll across to right and compliance with MDL Schedule 1 tables is indicated as </a:t>
          </a:r>
          <a:r>
            <a:rPr lang="en-AU" sz="1100" b="1"/>
            <a:t>PASS </a:t>
          </a:r>
          <a:r>
            <a:rPr lang="en-AU" sz="1100"/>
            <a:t>or</a:t>
          </a:r>
          <a:r>
            <a:rPr lang="en-AU" sz="1100" baseline="0"/>
            <a:t> </a:t>
          </a:r>
          <a:r>
            <a:rPr lang="en-AU" sz="1100" b="1" baseline="0"/>
            <a:t>FAIL</a:t>
          </a:r>
          <a:br>
            <a:rPr lang="en-AU" sz="1100">
              <a:solidFill>
                <a:schemeClr val="dk1"/>
              </a:solidFill>
              <a:latin typeface="+mn-lt"/>
              <a:ea typeface="+mn-ea"/>
              <a:cs typeface="+mn-cs"/>
            </a:rPr>
          </a:br>
          <a:br>
            <a:rPr lang="en-AU" sz="1100">
              <a:solidFill>
                <a:schemeClr val="dk1"/>
              </a:solidFill>
              <a:latin typeface="+mn-lt"/>
              <a:ea typeface="+mn-ea"/>
              <a:cs typeface="+mn-cs"/>
            </a:rPr>
          </a:br>
          <a:r>
            <a:rPr kumimoji="0" lang="en-AU" sz="1100" b="1" i="0" u="none" strike="noStrike" kern="0" cap="none" spc="0" normalizeH="0" baseline="0" noProof="0">
              <a:ln>
                <a:noFill/>
              </a:ln>
              <a:solidFill>
                <a:prstClr val="black"/>
              </a:solidFill>
              <a:effectLst/>
              <a:uLnTx/>
              <a:uFillTx/>
              <a:latin typeface="+mn-lt"/>
              <a:ea typeface="+mn-ea"/>
              <a:cs typeface="+mn-cs"/>
            </a:rPr>
            <a:t>Note: If result is a FAIL,  reducing masses at step 3 or increasing distances in step 4 could provide a PASS result. A PASS result means the given information complies with Table 4—Axle spacing mass limits road train from s1 Part 2 of the Heavy Vehicle (Mass, Dimension and Loading) National Regulation.</a:t>
          </a:r>
          <a:endParaRPr kumimoji="0" lang="en-AU"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186690</xdr:colOff>
      <xdr:row>18</xdr:row>
      <xdr:rowOff>7619</xdr:rowOff>
    </xdr:from>
    <xdr:to>
      <xdr:col>11</xdr:col>
      <xdr:colOff>516256</xdr:colOff>
      <xdr:row>31</xdr:row>
      <xdr:rowOff>19049</xdr:rowOff>
    </xdr:to>
    <xdr:sp macro="" textlink="">
      <xdr:nvSpPr>
        <xdr:cNvPr id="2" name="TextBox 1">
          <a:extLst>
            <a:ext uri="{FF2B5EF4-FFF2-40B4-BE49-F238E27FC236}">
              <a16:creationId xmlns:a16="http://schemas.microsoft.com/office/drawing/2014/main" id="{ED0C0925-B557-41E9-ACDD-0A0CD3AB41A2}"/>
            </a:ext>
          </a:extLst>
        </xdr:cNvPr>
        <xdr:cNvSpPr txBox="1"/>
      </xdr:nvSpPr>
      <xdr:spPr>
        <a:xfrm>
          <a:off x="186690" y="3817619"/>
          <a:ext cx="9511666" cy="2364105"/>
        </a:xfrm>
        <a:prstGeom prst="rect">
          <a:avLst/>
        </a:prstGeom>
        <a:solidFill>
          <a:srgbClr val="05AAB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indent="-228600">
            <a:lnSpc>
              <a:spcPct val="150000"/>
            </a:lnSpc>
            <a:buFont typeface="+mj-lt"/>
            <a:buAutoNum type="arabicPeriod"/>
          </a:pPr>
          <a:r>
            <a:rPr lang="en-AU" sz="1100"/>
            <a:t>Count the number of axle groups (</a:t>
          </a:r>
          <a:r>
            <a:rPr lang="en-AU" sz="1100" b="1"/>
            <a:t>Note: a single axle is one group</a:t>
          </a:r>
          <a:r>
            <a:rPr lang="en-AU" sz="1100"/>
            <a:t>) and select tab for that number of axle groups</a:t>
          </a:r>
        </a:p>
        <a:p>
          <a:pPr marL="228600" indent="-228600">
            <a:lnSpc>
              <a:spcPct val="150000"/>
            </a:lnSpc>
            <a:buFont typeface="+mj-lt"/>
            <a:buAutoNum type="arabicPeriod"/>
          </a:pPr>
          <a:r>
            <a:rPr lang="en-AU" sz="1100"/>
            <a:t>Enter the number of axles for each axle group in the light grey boxes</a:t>
          </a:r>
        </a:p>
        <a:p>
          <a:pPr marL="228600" indent="-228600">
            <a:lnSpc>
              <a:spcPct val="150000"/>
            </a:lnSpc>
            <a:buFont typeface="+mj-lt"/>
            <a:buAutoNum type="arabicPeriod"/>
          </a:pPr>
          <a:r>
            <a:rPr lang="en-AU" sz="1100"/>
            <a:t>Enter MDL GML axle/axle group mass (tonnes) for each axle/axle group in the white boxes. (</a:t>
          </a:r>
          <a:r>
            <a:rPr lang="en-AU" sz="1100" b="1"/>
            <a:t>Note: steer axle mass is recorded as 6t</a:t>
          </a:r>
          <a:r>
            <a:rPr lang="en-AU" sz="1100"/>
            <a:t>)</a:t>
          </a:r>
        </a:p>
        <a:p>
          <a:pPr marL="228600" indent="-228600">
            <a:lnSpc>
              <a:spcPct val="150000"/>
            </a:lnSpc>
            <a:buFont typeface="+mj-lt"/>
            <a:buAutoNum type="arabicPeriod"/>
          </a:pPr>
          <a:r>
            <a:rPr lang="en-AU" sz="1100"/>
            <a:t>In the blue boxes, alternately record axle group length (metres) for each axle group (</a:t>
          </a:r>
          <a:r>
            <a:rPr lang="en-AU" sz="1100" b="1"/>
            <a:t>Note: 0 for a single axle</a:t>
          </a:r>
          <a:r>
            <a:rPr lang="en-AU" sz="1100"/>
            <a:t>) and distance between separate groups</a:t>
          </a:r>
        </a:p>
        <a:p>
          <a:pPr marL="228600" indent="-228600">
            <a:lnSpc>
              <a:spcPct val="150000"/>
            </a:lnSpc>
            <a:buFont typeface="+mj-lt"/>
            <a:buAutoNum type="arabicPeriod"/>
          </a:pPr>
          <a:r>
            <a:rPr lang="en-AU" sz="1100"/>
            <a:t>Scroll across to right and compliance with MDL Schedule 1 tables is indicated as </a:t>
          </a:r>
          <a:r>
            <a:rPr lang="en-AU" sz="1100" b="1"/>
            <a:t>PASS </a:t>
          </a:r>
          <a:r>
            <a:rPr lang="en-AU" sz="1100"/>
            <a:t>or</a:t>
          </a:r>
          <a:r>
            <a:rPr lang="en-AU" sz="1100" baseline="0"/>
            <a:t> </a:t>
          </a:r>
          <a:r>
            <a:rPr lang="en-AU" sz="1100" b="1" baseline="0"/>
            <a:t>FAIL</a:t>
          </a:r>
          <a:br>
            <a:rPr lang="en-AU" sz="1100">
              <a:solidFill>
                <a:schemeClr val="dk1"/>
              </a:solidFill>
              <a:latin typeface="+mn-lt"/>
              <a:ea typeface="+mn-ea"/>
              <a:cs typeface="+mn-cs"/>
            </a:rPr>
          </a:br>
          <a:br>
            <a:rPr lang="en-AU" sz="1100">
              <a:solidFill>
                <a:schemeClr val="dk1"/>
              </a:solidFill>
              <a:latin typeface="+mn-lt"/>
              <a:ea typeface="+mn-ea"/>
              <a:cs typeface="+mn-cs"/>
            </a:rPr>
          </a:br>
          <a:r>
            <a:rPr kumimoji="0" lang="en-AU" sz="1100" b="1" i="0" u="none" strike="noStrike" kern="0" cap="none" spc="0" normalizeH="0" baseline="0" noProof="0">
              <a:ln>
                <a:noFill/>
              </a:ln>
              <a:solidFill>
                <a:prstClr val="black"/>
              </a:solidFill>
              <a:effectLst/>
              <a:uLnTx/>
              <a:uFillTx/>
              <a:latin typeface="+mn-lt"/>
              <a:ea typeface="+mn-ea"/>
              <a:cs typeface="+mn-cs"/>
            </a:rPr>
            <a:t>Note: If result is a FAIL,  reducing masses at step 3 or increasing distances in step 4 could provide a PASS result.  A PASS result means the given information complies with Table 4—Axle spacing mass limits road train from s1 Part 2 of the Heavy Vehicle (Mass, Dimension and Loading) National Regulation.</a:t>
          </a:r>
          <a:endParaRPr kumimoji="0" lang="en-AU"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682625</xdr:colOff>
      <xdr:row>0</xdr:row>
      <xdr:rowOff>0</xdr:rowOff>
    </xdr:from>
    <xdr:to>
      <xdr:col>15</xdr:col>
      <xdr:colOff>271145</xdr:colOff>
      <xdr:row>1</xdr:row>
      <xdr:rowOff>139700</xdr:rowOff>
    </xdr:to>
    <xdr:sp macro="" textlink="">
      <xdr:nvSpPr>
        <xdr:cNvPr id="6" name="TextBox 5">
          <a:extLst>
            <a:ext uri="{FF2B5EF4-FFF2-40B4-BE49-F238E27FC236}">
              <a16:creationId xmlns:a16="http://schemas.microsoft.com/office/drawing/2014/main" id="{8701F3C1-D8AC-4AB8-9B11-4B4D4539D461}"/>
            </a:ext>
          </a:extLst>
        </xdr:cNvPr>
        <xdr:cNvSpPr txBox="1"/>
      </xdr:nvSpPr>
      <xdr:spPr>
        <a:xfrm>
          <a:off x="1990725" y="0"/>
          <a:ext cx="8300720" cy="406400"/>
        </a:xfrm>
        <a:prstGeom prst="rect">
          <a:avLst/>
        </a:prstGeom>
        <a:solidFill>
          <a:srgbClr val="05AABB"/>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50000"/>
            </a:lnSpc>
            <a:spcBef>
              <a:spcPts val="0"/>
            </a:spcBef>
            <a:spcAft>
              <a:spcPts val="0"/>
            </a:spcAft>
            <a:buClrTx/>
            <a:buSzTx/>
            <a:buFontTx/>
            <a:buNone/>
            <a:tabLst/>
            <a:defRPr/>
          </a:pPr>
          <a:r>
            <a:rPr lang="en-AU" b="0" i="0">
              <a:solidFill>
                <a:srgbClr val="000000"/>
              </a:solidFill>
              <a:effectLst/>
              <a:latin typeface="URWGeometric-Regular"/>
            </a:rPr>
            <a:t>This is </a:t>
          </a:r>
          <a:r>
            <a:rPr lang="en-AU" b="0" i="1">
              <a:solidFill>
                <a:srgbClr val="000000"/>
              </a:solidFill>
              <a:effectLst/>
              <a:latin typeface="URWGeometric-RegularOblique"/>
            </a:rPr>
            <a:t>Table 4—Axle spacing mass limits road train</a:t>
          </a:r>
          <a:r>
            <a:rPr lang="en-AU" b="0" i="0">
              <a:solidFill>
                <a:srgbClr val="000000"/>
              </a:solidFill>
              <a:effectLst/>
              <a:latin typeface="URWGeometric-Regular"/>
            </a:rPr>
            <a:t> from </a:t>
          </a:r>
          <a:r>
            <a:rPr lang="en-AU" b="0" i="0" u="sng">
              <a:solidFill>
                <a:srgbClr val="23527C"/>
              </a:solidFill>
              <a:effectLst/>
              <a:latin typeface="URWGeometric-Regular"/>
              <a:hlinkClick xmlns:r="http://schemas.openxmlformats.org/officeDocument/2006/relationships" r:id="">
                <a:extLst>
                  <a:ext uri="{A12FA001-AC4F-418D-AE19-62706E023703}">
                    <ahyp:hlinkClr xmlns:ahyp="http://schemas.microsoft.com/office/drawing/2018/hyperlinkcolor" val="tx"/>
                  </a:ext>
                </a:extLst>
              </a:hlinkClick>
            </a:rPr>
            <a:t>s1 Part 2 of the Heavy Vehicle (Mass, Dimension and Loading) National Regulation</a:t>
          </a:r>
          <a:r>
            <a:rPr lang="en-AU" b="0" i="0">
              <a:solidFill>
                <a:srgbClr val="000000"/>
              </a:solidFill>
              <a:effectLst/>
              <a:latin typeface="URWGeometric-Regular"/>
            </a:rPr>
            <a:t>.</a:t>
          </a:r>
          <a:endParaRPr kumimoji="0" lang="en-AU" sz="1100" b="0" i="0" u="none" strike="noStrike" kern="0" cap="none" spc="0" normalizeH="0" baseline="0" noProof="0">
            <a:ln>
              <a:noFill/>
            </a:ln>
            <a:solidFill>
              <a:prstClr val="black"/>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
  <sheetViews>
    <sheetView tabSelected="1" workbookViewId="0">
      <selection activeCell="B2" sqref="B2"/>
    </sheetView>
  </sheetViews>
  <sheetFormatPr defaultColWidth="9.109375" defaultRowHeight="14.4" x14ac:dyDescent="0.3"/>
  <cols>
    <col min="1" max="1" width="19.109375" style="8" bestFit="1" customWidth="1"/>
    <col min="2" max="3" width="9.109375" style="8"/>
    <col min="4" max="4" width="12.33203125" style="8" customWidth="1"/>
    <col min="5" max="5" width="9.109375" style="8"/>
    <col min="6" max="7" width="12" style="8" customWidth="1"/>
    <col min="8" max="8" width="14.44140625" style="8" customWidth="1"/>
    <col min="9" max="16384" width="9.109375" style="8"/>
  </cols>
  <sheetData>
    <row r="1" spans="1:6" ht="39.6" x14ac:dyDescent="0.3">
      <c r="A1" s="33" t="s">
        <v>0</v>
      </c>
      <c r="B1" s="34"/>
      <c r="C1" s="34"/>
      <c r="D1" s="35" t="s">
        <v>55</v>
      </c>
      <c r="E1" s="35" t="s">
        <v>56</v>
      </c>
      <c r="F1" s="35" t="s">
        <v>1</v>
      </c>
    </row>
    <row r="2" spans="1:6" x14ac:dyDescent="0.3">
      <c r="A2" s="36" t="s">
        <v>32</v>
      </c>
      <c r="B2" s="3"/>
      <c r="C2" s="37"/>
      <c r="D2" s="38" t="str">
        <f>IF(B2&lt;=36.5,"PASS","FAIL")</f>
        <v>PASS</v>
      </c>
      <c r="E2" s="38" t="str">
        <f>IF(B2&lt;=53.5,"PASS","FAIL")</f>
        <v>PASS</v>
      </c>
      <c r="F2" s="39" t="s">
        <v>2</v>
      </c>
    </row>
    <row r="3" spans="1:6" x14ac:dyDescent="0.3">
      <c r="A3" s="36" t="s">
        <v>31</v>
      </c>
      <c r="B3" s="40"/>
      <c r="C3" s="37"/>
      <c r="D3" s="38" t="str">
        <f t="shared" ref="D3:E3" si="0">IF($B3&lt;=4.3,"PASS","FAIL")</f>
        <v>PASS</v>
      </c>
      <c r="E3" s="38" t="str">
        <f t="shared" si="0"/>
        <v>PASS</v>
      </c>
      <c r="F3" s="38" t="str">
        <f>IF(B3&lt;=4.6,"PASS","FAIL")</f>
        <v>PASS</v>
      </c>
    </row>
    <row r="4" spans="1:6" x14ac:dyDescent="0.3">
      <c r="A4" s="36" t="s">
        <v>30</v>
      </c>
      <c r="B4" s="4"/>
      <c r="C4" s="37"/>
      <c r="D4" s="38" t="str">
        <f>IF(B4&lt;=2.5,"PASS","FAIL")</f>
        <v>PASS</v>
      </c>
      <c r="E4" s="38" t="str">
        <f>IF(B4&lt;=2.5,"PASS","FAIL")</f>
        <v>PASS</v>
      </c>
      <c r="F4" s="39" t="s">
        <v>2</v>
      </c>
    </row>
  </sheetData>
  <sheetProtection algorithmName="SHA-512" hashValue="lneqr43QATRwfyXpNpvb85oFOrQRA+jj8FAXcfv0o36tZLIX7pZCXwVBeldr3kW4EGCDEKw6YKO/x0obiD1XDQ==" saltValue="cefluZK3CKMt8YisMYNLKw==" spinCount="100000" sheet="1" selectLockedCells="1"/>
  <conditionalFormatting sqref="D2:F4">
    <cfRule type="containsText" dxfId="11" priority="2" operator="containsText" text="PASS">
      <formula>NOT(ISERROR(SEARCH("PASS",D2)))</formula>
    </cfRule>
    <cfRule type="containsText" dxfId="10" priority="1" operator="containsText" text="FAIL">
      <formula>NOT(ISERROR(SEARCH("FAIL",D2)))</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EFAC5-0538-41F7-9563-D39ACB7A2B44}">
  <dimension ref="A1:S11"/>
  <sheetViews>
    <sheetView workbookViewId="0">
      <selection activeCell="H6" sqref="H6:H7"/>
    </sheetView>
  </sheetViews>
  <sheetFormatPr defaultColWidth="9.109375" defaultRowHeight="14.4" x14ac:dyDescent="0.3"/>
  <cols>
    <col min="1" max="1" width="27.6640625" style="8" customWidth="1"/>
    <col min="2" max="8" width="14.6640625" style="8" customWidth="1"/>
    <col min="9" max="10" width="9.109375" style="8"/>
    <col min="11" max="11" width="13" style="8" customWidth="1"/>
    <col min="12" max="12" width="16.33203125" style="8" customWidth="1"/>
    <col min="13" max="13" width="10" style="8" customWidth="1"/>
    <col min="14" max="14" width="15" style="8" customWidth="1"/>
    <col min="15" max="15" width="14.77734375" style="8" customWidth="1"/>
    <col min="16" max="16" width="11.5546875" style="8" customWidth="1"/>
    <col min="17" max="17" width="10.44140625" style="8" customWidth="1"/>
    <col min="18" max="18" width="19.6640625" style="8" customWidth="1"/>
    <col min="19" max="19" width="11" style="8" customWidth="1"/>
    <col min="20" max="20" width="11.5546875" style="8" customWidth="1"/>
    <col min="21" max="22" width="9.109375" style="8"/>
    <col min="23" max="23" width="13.5546875" style="8" customWidth="1"/>
    <col min="24" max="24" width="9.109375" style="8"/>
    <col min="25" max="25" width="11.6640625" style="8" customWidth="1"/>
    <col min="26" max="16384" width="9.109375" style="8"/>
  </cols>
  <sheetData>
    <row r="1" spans="1:19" x14ac:dyDescent="0.3">
      <c r="A1" s="9" t="s">
        <v>18</v>
      </c>
    </row>
    <row r="2" spans="1:19" x14ac:dyDescent="0.3">
      <c r="A2" s="10" t="s">
        <v>3</v>
      </c>
    </row>
    <row r="3" spans="1:19" x14ac:dyDescent="0.3">
      <c r="A3" s="11" t="s">
        <v>4</v>
      </c>
      <c r="B3" s="12">
        <v>1</v>
      </c>
      <c r="C3" s="13"/>
      <c r="D3" s="12">
        <v>2</v>
      </c>
      <c r="E3" s="13"/>
      <c r="F3" s="12">
        <v>3</v>
      </c>
      <c r="G3" s="12"/>
      <c r="H3" s="12">
        <v>4</v>
      </c>
      <c r="K3" s="54" t="s">
        <v>7</v>
      </c>
      <c r="L3" s="54"/>
    </row>
    <row r="4" spans="1:19" ht="14.55" customHeight="1" x14ac:dyDescent="0.3">
      <c r="B4" s="14"/>
      <c r="C4" s="15"/>
      <c r="D4" s="14"/>
      <c r="E4" s="15"/>
      <c r="F4" s="14"/>
      <c r="G4" s="15"/>
      <c r="H4" s="14"/>
      <c r="K4" s="49" t="s">
        <v>4</v>
      </c>
      <c r="L4" s="48" t="s">
        <v>61</v>
      </c>
      <c r="N4" s="48" t="s">
        <v>59</v>
      </c>
      <c r="O4" s="48" t="s">
        <v>60</v>
      </c>
      <c r="P4" s="49" t="s">
        <v>9</v>
      </c>
      <c r="R4" s="48" t="s">
        <v>38</v>
      </c>
      <c r="S4" s="49" t="s">
        <v>8</v>
      </c>
    </row>
    <row r="5" spans="1:19" x14ac:dyDescent="0.3">
      <c r="A5" s="11" t="s">
        <v>5</v>
      </c>
      <c r="B5" s="19"/>
      <c r="C5" s="55"/>
      <c r="D5" s="19"/>
      <c r="E5" s="55"/>
      <c r="F5" s="19"/>
      <c r="G5" s="55"/>
      <c r="H5" s="19"/>
      <c r="K5" s="12">
        <v>1</v>
      </c>
      <c r="L5" s="17">
        <f>B6</f>
        <v>0</v>
      </c>
      <c r="N5" s="47" t="s">
        <v>19</v>
      </c>
      <c r="O5" s="17">
        <f>SUM(L5:L8)</f>
        <v>0</v>
      </c>
      <c r="P5" s="23">
        <f>SUM(B7:H7)</f>
        <v>0</v>
      </c>
      <c r="R5" s="17">
        <f t="shared" ref="R5:R10" si="0">LOOKUP(P5,Road_Train_MDL)</f>
        <v>15</v>
      </c>
      <c r="S5" s="12" t="str">
        <f t="shared" ref="S5:S10" si="1">IF(O5&lt;=R5,"PASS","FAIL")</f>
        <v>PASS</v>
      </c>
    </row>
    <row r="6" spans="1:19" x14ac:dyDescent="0.3">
      <c r="A6" s="11" t="s">
        <v>53</v>
      </c>
      <c r="B6" s="20"/>
      <c r="C6" s="56"/>
      <c r="D6" s="20"/>
      <c r="E6" s="56"/>
      <c r="F6" s="20"/>
      <c r="G6" s="56"/>
      <c r="H6" s="20"/>
      <c r="K6" s="12">
        <v>2</v>
      </c>
      <c r="L6" s="17">
        <f>D6</f>
        <v>0</v>
      </c>
      <c r="N6" s="47" t="s">
        <v>11</v>
      </c>
      <c r="O6" s="17">
        <f>SUM(L5:L6)</f>
        <v>0</v>
      </c>
      <c r="P6" s="17">
        <f>SUM(B7:D7)</f>
        <v>0</v>
      </c>
      <c r="R6" s="17">
        <f t="shared" si="0"/>
        <v>15</v>
      </c>
      <c r="S6" s="12" t="str">
        <f t="shared" si="1"/>
        <v>PASS</v>
      </c>
    </row>
    <row r="7" spans="1:19" x14ac:dyDescent="0.3">
      <c r="A7" s="11" t="s">
        <v>6</v>
      </c>
      <c r="B7" s="18"/>
      <c r="C7" s="18"/>
      <c r="D7" s="18"/>
      <c r="E7" s="18"/>
      <c r="F7" s="18"/>
      <c r="G7" s="18"/>
      <c r="H7" s="18"/>
      <c r="K7" s="12">
        <v>3</v>
      </c>
      <c r="L7" s="17">
        <f>F6</f>
        <v>0</v>
      </c>
      <c r="N7" s="47" t="s">
        <v>10</v>
      </c>
      <c r="O7" s="17">
        <f>SUM(L5:L7)</f>
        <v>0</v>
      </c>
      <c r="P7" s="17">
        <f>SUM(B7:F7)</f>
        <v>0</v>
      </c>
      <c r="R7" s="17">
        <f t="shared" si="0"/>
        <v>15</v>
      </c>
      <c r="S7" s="12" t="str">
        <f t="shared" si="1"/>
        <v>PASS</v>
      </c>
    </row>
    <row r="8" spans="1:19" x14ac:dyDescent="0.3">
      <c r="A8" s="41"/>
      <c r="B8" s="42" t="s">
        <v>57</v>
      </c>
      <c r="C8" s="43" t="s">
        <v>58</v>
      </c>
      <c r="D8" s="42" t="s">
        <v>57</v>
      </c>
      <c r="E8" s="43" t="s">
        <v>58</v>
      </c>
      <c r="F8" s="42" t="s">
        <v>57</v>
      </c>
      <c r="G8" s="43" t="s">
        <v>58</v>
      </c>
      <c r="H8" s="42" t="s">
        <v>57</v>
      </c>
      <c r="K8" s="12">
        <v>4</v>
      </c>
      <c r="L8" s="17">
        <f>H6</f>
        <v>0</v>
      </c>
      <c r="N8" s="47" t="s">
        <v>12</v>
      </c>
      <c r="O8" s="17">
        <f>SUM(L6:L7)</f>
        <v>0</v>
      </c>
      <c r="P8" s="17">
        <f>SUM(D7:F7)</f>
        <v>0</v>
      </c>
      <c r="R8" s="17">
        <f t="shared" si="0"/>
        <v>15</v>
      </c>
      <c r="S8" s="12" t="str">
        <f t="shared" si="1"/>
        <v>PASS</v>
      </c>
    </row>
    <row r="9" spans="1:19" x14ac:dyDescent="0.3">
      <c r="K9" s="49" t="s">
        <v>35</v>
      </c>
      <c r="L9" s="17">
        <f>SUM(L5:L8)</f>
        <v>0</v>
      </c>
      <c r="N9" s="47" t="s">
        <v>34</v>
      </c>
      <c r="O9" s="17">
        <f>SUM(L6:L8)</f>
        <v>0</v>
      </c>
      <c r="P9" s="17">
        <f>SUM(D7:H7)</f>
        <v>0</v>
      </c>
      <c r="R9" s="17">
        <f t="shared" si="0"/>
        <v>15</v>
      </c>
      <c r="S9" s="12" t="str">
        <f t="shared" si="1"/>
        <v>PASS</v>
      </c>
    </row>
    <row r="10" spans="1:19" x14ac:dyDescent="0.3">
      <c r="K10" s="24"/>
      <c r="L10" s="25"/>
      <c r="N10" s="47" t="s">
        <v>20</v>
      </c>
      <c r="O10" s="17">
        <f>SUM(L7:L8)</f>
        <v>0</v>
      </c>
      <c r="P10" s="17">
        <f>SUM(F7:H7)</f>
        <v>0</v>
      </c>
      <c r="R10" s="17">
        <f t="shared" si="0"/>
        <v>15</v>
      </c>
      <c r="S10" s="12" t="str">
        <f t="shared" si="1"/>
        <v>PASS</v>
      </c>
    </row>
    <row r="11" spans="1:19" x14ac:dyDescent="0.3">
      <c r="R11" s="52" t="str">
        <f>IF(COUNTIF(S5:S10,"PASS")=6,"PASS","FAIL")</f>
        <v>PASS</v>
      </c>
      <c r="S11" s="53"/>
    </row>
  </sheetData>
  <sheetProtection algorithmName="SHA-512" hashValue="G02mO5sBhQEPf6IPuoLxrUXZj3xbos9a7J8hTZNHggfBh/50vdrpM+0IGPwvrODAo1WYIuDBD4AoOYqLM4KAOw==" saltValue="FYR/qIcJtCFaS14jUkbQQg==" spinCount="100000" sheet="1" selectLockedCells="1"/>
  <protectedRanges>
    <protectedRange sqref="B5:H7" name="Range1"/>
  </protectedRanges>
  <mergeCells count="5">
    <mergeCell ref="R11:S11"/>
    <mergeCell ref="K3:L3"/>
    <mergeCell ref="C5:C6"/>
    <mergeCell ref="E5:E6"/>
    <mergeCell ref="G5:G6"/>
  </mergeCells>
  <conditionalFormatting sqref="R5:S11">
    <cfRule type="containsText" dxfId="9" priority="2" operator="containsText" text="PASS">
      <formula>NOT(ISERROR(SEARCH("PASS",R5)))</formula>
    </cfRule>
    <cfRule type="containsText" dxfId="8" priority="1" operator="containsText" text="FAIL">
      <formula>NOT(ISERROR(SEARCH("FAIL",R5)))</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0AE40-B5E6-44BB-9900-04D12EA92924}">
  <dimension ref="A1:U16"/>
  <sheetViews>
    <sheetView workbookViewId="0">
      <selection activeCell="J6" sqref="J6:J7"/>
    </sheetView>
  </sheetViews>
  <sheetFormatPr defaultColWidth="9.109375" defaultRowHeight="14.4" x14ac:dyDescent="0.3"/>
  <cols>
    <col min="1" max="1" width="24" style="8" customWidth="1"/>
    <col min="2" max="10" width="14.6640625" style="8" customWidth="1"/>
    <col min="11" max="11" width="13" style="8" customWidth="1"/>
    <col min="12" max="12" width="10.5546875" style="8" customWidth="1"/>
    <col min="13" max="13" width="10" style="8" customWidth="1"/>
    <col min="14" max="14" width="15.88671875" style="8" customWidth="1"/>
    <col min="15" max="15" width="5.21875" style="8" customWidth="1"/>
    <col min="16" max="16" width="14.77734375" style="8" customWidth="1"/>
    <col min="17" max="17" width="13.6640625" style="8" customWidth="1"/>
    <col min="18" max="18" width="10.44140625" style="8" customWidth="1"/>
    <col min="19" max="19" width="9.109375" style="8"/>
    <col min="20" max="20" width="18.77734375" style="8" customWidth="1"/>
    <col min="21" max="16384" width="9.109375" style="8"/>
  </cols>
  <sheetData>
    <row r="1" spans="1:21" x14ac:dyDescent="0.3">
      <c r="A1" s="9" t="s">
        <v>21</v>
      </c>
    </row>
    <row r="2" spans="1:21" x14ac:dyDescent="0.3">
      <c r="A2" s="10" t="s">
        <v>3</v>
      </c>
    </row>
    <row r="3" spans="1:21" x14ac:dyDescent="0.3">
      <c r="A3" s="11" t="s">
        <v>4</v>
      </c>
      <c r="B3" s="12">
        <v>1</v>
      </c>
      <c r="C3" s="13"/>
      <c r="D3" s="12">
        <v>2</v>
      </c>
      <c r="E3" s="13"/>
      <c r="F3" s="12">
        <v>3</v>
      </c>
      <c r="G3" s="12"/>
      <c r="H3" s="12">
        <v>4</v>
      </c>
      <c r="I3" s="12"/>
      <c r="J3" s="12">
        <v>5</v>
      </c>
      <c r="M3" s="54" t="s">
        <v>7</v>
      </c>
      <c r="N3" s="54"/>
    </row>
    <row r="4" spans="1:21" ht="14.55" customHeight="1" x14ac:dyDescent="0.3">
      <c r="A4" s="44"/>
      <c r="B4" s="45"/>
      <c r="C4" s="46"/>
      <c r="D4" s="45"/>
      <c r="E4" s="46"/>
      <c r="F4" s="45"/>
      <c r="G4" s="46"/>
      <c r="H4" s="45"/>
      <c r="I4" s="46"/>
      <c r="J4" s="45"/>
      <c r="K4" s="44"/>
      <c r="L4" s="44"/>
      <c r="M4" s="50" t="s">
        <v>4</v>
      </c>
      <c r="N4" s="50" t="s">
        <v>61</v>
      </c>
      <c r="O4" s="44"/>
      <c r="P4" s="48" t="s">
        <v>59</v>
      </c>
      <c r="Q4" s="48" t="s">
        <v>60</v>
      </c>
      <c r="R4" s="49" t="s">
        <v>9</v>
      </c>
      <c r="S4" s="44"/>
      <c r="T4" s="50" t="s">
        <v>38</v>
      </c>
      <c r="U4" s="51" t="s">
        <v>8</v>
      </c>
    </row>
    <row r="5" spans="1:21" x14ac:dyDescent="0.3">
      <c r="A5" s="11" t="s">
        <v>5</v>
      </c>
      <c r="B5" s="19"/>
      <c r="C5" s="55"/>
      <c r="D5" s="19"/>
      <c r="E5" s="55"/>
      <c r="F5" s="19"/>
      <c r="G5" s="55"/>
      <c r="H5" s="19"/>
      <c r="I5" s="55"/>
      <c r="J5" s="19"/>
      <c r="M5" s="12">
        <v>1</v>
      </c>
      <c r="N5" s="17">
        <f>B6</f>
        <v>0</v>
      </c>
      <c r="P5" s="47" t="s">
        <v>23</v>
      </c>
      <c r="Q5" s="17">
        <f>SUM(N5:N9)</f>
        <v>0</v>
      </c>
      <c r="R5" s="17">
        <f>SUM(B7:J7)</f>
        <v>0</v>
      </c>
      <c r="T5" s="17">
        <f t="shared" ref="T5:T14" si="0">LOOKUP(R5,Road_Train_MDL)</f>
        <v>15</v>
      </c>
      <c r="U5" s="12" t="str">
        <f t="shared" ref="U5:U14" si="1">IF(Q5&lt;=T5,"PASS","FAIL")</f>
        <v>PASS</v>
      </c>
    </row>
    <row r="6" spans="1:21" x14ac:dyDescent="0.3">
      <c r="A6" s="11" t="s">
        <v>53</v>
      </c>
      <c r="B6" s="20"/>
      <c r="C6" s="56"/>
      <c r="D6" s="20"/>
      <c r="E6" s="56"/>
      <c r="F6" s="20"/>
      <c r="G6" s="56"/>
      <c r="H6" s="20"/>
      <c r="I6" s="56"/>
      <c r="J6" s="20"/>
      <c r="M6" s="12">
        <v>2</v>
      </c>
      <c r="N6" s="17">
        <f>D6</f>
        <v>0</v>
      </c>
      <c r="P6" s="47" t="s">
        <v>11</v>
      </c>
      <c r="Q6" s="17">
        <f>SUM(N5:N6)</f>
        <v>0</v>
      </c>
      <c r="R6" s="17">
        <f>SUM(B7:D7)</f>
        <v>0</v>
      </c>
      <c r="T6" s="17">
        <f t="shared" si="0"/>
        <v>15</v>
      </c>
      <c r="U6" s="12" t="str">
        <f t="shared" si="1"/>
        <v>PASS</v>
      </c>
    </row>
    <row r="7" spans="1:21" x14ac:dyDescent="0.3">
      <c r="A7" s="11" t="s">
        <v>6</v>
      </c>
      <c r="B7" s="18"/>
      <c r="C7" s="18"/>
      <c r="D7" s="18"/>
      <c r="E7" s="18"/>
      <c r="F7" s="18"/>
      <c r="G7" s="18"/>
      <c r="H7" s="18"/>
      <c r="I7" s="18"/>
      <c r="J7" s="18"/>
      <c r="M7" s="12">
        <v>3</v>
      </c>
      <c r="N7" s="17">
        <f>F6</f>
        <v>0</v>
      </c>
      <c r="P7" s="47" t="s">
        <v>10</v>
      </c>
      <c r="Q7" s="17">
        <f>SUM(N5:N7)</f>
        <v>0</v>
      </c>
      <c r="R7" s="17">
        <f>SUM(B7:F7)</f>
        <v>0</v>
      </c>
      <c r="T7" s="17">
        <f t="shared" si="0"/>
        <v>15</v>
      </c>
      <c r="U7" s="12" t="str">
        <f t="shared" si="1"/>
        <v>PASS</v>
      </c>
    </row>
    <row r="8" spans="1:21" x14ac:dyDescent="0.3">
      <c r="A8" s="41"/>
      <c r="B8" s="42" t="s">
        <v>57</v>
      </c>
      <c r="C8" s="43" t="s">
        <v>58</v>
      </c>
      <c r="D8" s="42" t="s">
        <v>57</v>
      </c>
      <c r="E8" s="43" t="s">
        <v>58</v>
      </c>
      <c r="F8" s="42" t="s">
        <v>57</v>
      </c>
      <c r="G8" s="43" t="s">
        <v>58</v>
      </c>
      <c r="H8" s="42" t="s">
        <v>57</v>
      </c>
      <c r="I8" s="43" t="s">
        <v>58</v>
      </c>
      <c r="J8" s="42" t="s">
        <v>57</v>
      </c>
      <c r="M8" s="12">
        <v>4</v>
      </c>
      <c r="N8" s="17">
        <f>H6</f>
        <v>0</v>
      </c>
      <c r="P8" s="47" t="s">
        <v>19</v>
      </c>
      <c r="Q8" s="17">
        <f>SUM(N5:N8)</f>
        <v>0</v>
      </c>
      <c r="R8" s="17">
        <f>SUM(B7:H7)</f>
        <v>0</v>
      </c>
      <c r="T8" s="17">
        <f t="shared" si="0"/>
        <v>15</v>
      </c>
      <c r="U8" s="12" t="str">
        <f t="shared" si="1"/>
        <v>PASS</v>
      </c>
    </row>
    <row r="9" spans="1:21" x14ac:dyDescent="0.3">
      <c r="A9" s="28"/>
      <c r="M9" s="12">
        <v>5</v>
      </c>
      <c r="N9" s="17">
        <f>J6</f>
        <v>0</v>
      </c>
      <c r="P9" s="47" t="s">
        <v>12</v>
      </c>
      <c r="Q9" s="17">
        <f>SUM(N6:N7)</f>
        <v>0</v>
      </c>
      <c r="R9" s="17">
        <f>SUM(D7:F7)</f>
        <v>0</v>
      </c>
      <c r="T9" s="17">
        <f t="shared" si="0"/>
        <v>15</v>
      </c>
      <c r="U9" s="12" t="str">
        <f t="shared" si="1"/>
        <v>PASS</v>
      </c>
    </row>
    <row r="10" spans="1:21" x14ac:dyDescent="0.3">
      <c r="A10" s="28"/>
      <c r="M10" s="16" t="s">
        <v>35</v>
      </c>
      <c r="N10" s="17">
        <f>SUM(N5:N9)</f>
        <v>0</v>
      </c>
      <c r="P10" s="47" t="s">
        <v>34</v>
      </c>
      <c r="Q10" s="17">
        <f>SUM(N6:N8)</f>
        <v>0</v>
      </c>
      <c r="R10" s="17">
        <f>SUM(D7:H7)</f>
        <v>0</v>
      </c>
      <c r="T10" s="17">
        <f t="shared" si="0"/>
        <v>15</v>
      </c>
      <c r="U10" s="12" t="str">
        <f t="shared" si="1"/>
        <v>PASS</v>
      </c>
    </row>
    <row r="11" spans="1:21" x14ac:dyDescent="0.3">
      <c r="A11" s="28"/>
      <c r="M11" s="29"/>
      <c r="N11" s="27"/>
      <c r="P11" s="47" t="s">
        <v>36</v>
      </c>
      <c r="Q11" s="17">
        <f>SUM(N6:N9)</f>
        <v>0</v>
      </c>
      <c r="R11" s="17">
        <f>SUM(D7:J7)</f>
        <v>0</v>
      </c>
      <c r="T11" s="17">
        <f t="shared" si="0"/>
        <v>15</v>
      </c>
      <c r="U11" s="12" t="str">
        <f t="shared" si="1"/>
        <v>PASS</v>
      </c>
    </row>
    <row r="12" spans="1:21" x14ac:dyDescent="0.3">
      <c r="A12" s="28"/>
      <c r="M12" s="24"/>
      <c r="N12" s="25"/>
      <c r="P12" s="47" t="s">
        <v>20</v>
      </c>
      <c r="Q12" s="17">
        <f>SUM(N7:N8)</f>
        <v>0</v>
      </c>
      <c r="R12" s="17">
        <f>SUM(F7:H7)</f>
        <v>0</v>
      </c>
      <c r="T12" s="17">
        <f t="shared" si="0"/>
        <v>15</v>
      </c>
      <c r="U12" s="12" t="str">
        <f t="shared" si="1"/>
        <v>PASS</v>
      </c>
    </row>
    <row r="13" spans="1:21" x14ac:dyDescent="0.3">
      <c r="A13" s="28"/>
      <c r="M13" s="24"/>
      <c r="N13" s="25"/>
      <c r="P13" s="47" t="s">
        <v>37</v>
      </c>
      <c r="Q13" s="17">
        <f>SUM(N7:N9)</f>
        <v>0</v>
      </c>
      <c r="R13" s="17">
        <f>SUM(F7:J7)</f>
        <v>0</v>
      </c>
      <c r="T13" s="17">
        <f t="shared" si="0"/>
        <v>15</v>
      </c>
      <c r="U13" s="12" t="str">
        <f t="shared" si="1"/>
        <v>PASS</v>
      </c>
    </row>
    <row r="14" spans="1:21" x14ac:dyDescent="0.3">
      <c r="M14" s="24"/>
      <c r="N14" s="25"/>
      <c r="P14" s="47" t="s">
        <v>22</v>
      </c>
      <c r="Q14" s="17">
        <f>SUM(N8:N9)</f>
        <v>0</v>
      </c>
      <c r="R14" s="17">
        <f>SUM(H7:J7)</f>
        <v>0</v>
      </c>
      <c r="T14" s="17">
        <f t="shared" si="0"/>
        <v>15</v>
      </c>
      <c r="U14" s="12" t="str">
        <f t="shared" si="1"/>
        <v>PASS</v>
      </c>
    </row>
    <row r="15" spans="1:21" x14ac:dyDescent="0.3">
      <c r="M15" s="24"/>
      <c r="N15" s="25"/>
      <c r="P15" s="26"/>
      <c r="Q15" s="25"/>
      <c r="R15" s="25"/>
      <c r="T15" s="52" t="str">
        <f>IF(COUNTIF(U5:U14,"PASS")=10,"PASS","FAIL")</f>
        <v>PASS</v>
      </c>
      <c r="U15" s="53"/>
    </row>
    <row r="16" spans="1:21" x14ac:dyDescent="0.3">
      <c r="M16" s="24"/>
      <c r="N16" s="25"/>
      <c r="P16" s="26"/>
      <c r="Q16" s="25"/>
      <c r="R16" s="25"/>
    </row>
  </sheetData>
  <sheetProtection algorithmName="SHA-512" hashValue="Ge6Zwq0ZEI9cSu8R63iwbZ83iZpseUD8qkKqxlvzAsqhRmOGtLWauQVaP6j4RZsSHO4yN/r4jZzf4Pcek5m6qw==" saltValue="OTsVMVQWzOYMwjTyQIncTw==" spinCount="100000" sheet="1" selectLockedCells="1"/>
  <protectedRanges>
    <protectedRange sqref="B5:J7" name="Range1"/>
  </protectedRanges>
  <mergeCells count="6">
    <mergeCell ref="T15:U15"/>
    <mergeCell ref="M3:N3"/>
    <mergeCell ref="C5:C6"/>
    <mergeCell ref="E5:E6"/>
    <mergeCell ref="G5:G6"/>
    <mergeCell ref="I5:I6"/>
  </mergeCells>
  <conditionalFormatting sqref="T5:U15">
    <cfRule type="containsText" dxfId="7" priority="2" operator="containsText" text="PASS">
      <formula>NOT(ISERROR(SEARCH("PASS",T5)))</formula>
    </cfRule>
    <cfRule type="containsText" dxfId="6" priority="1" operator="containsText" text="FAIL">
      <formula>NOT(ISERROR(SEARCH("FAIL",T5)))</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AEFB5-B7DE-4DB0-B049-F6DE426EF045}">
  <dimension ref="A1:Z20"/>
  <sheetViews>
    <sheetView topLeftCell="A4" workbookViewId="0">
      <selection activeCell="L6" sqref="L6:L7"/>
    </sheetView>
  </sheetViews>
  <sheetFormatPr defaultColWidth="9.109375" defaultRowHeight="14.4" x14ac:dyDescent="0.3"/>
  <cols>
    <col min="1" max="1" width="27.6640625" style="8" customWidth="1"/>
    <col min="2" max="12" width="14.6640625" style="8" customWidth="1"/>
    <col min="13" max="13" width="10" style="8" customWidth="1"/>
    <col min="14" max="14" width="11.6640625" style="8" customWidth="1"/>
    <col min="15" max="15" width="16.21875" style="8" customWidth="1"/>
    <col min="16" max="16" width="11.5546875" style="8" customWidth="1"/>
    <col min="17" max="17" width="16.6640625" style="8" customWidth="1"/>
    <col min="18" max="18" width="13.6640625" style="8" customWidth="1"/>
    <col min="19" max="19" width="11.5546875" style="8" customWidth="1"/>
    <col min="20" max="20" width="11.6640625" style="8" customWidth="1"/>
    <col min="21" max="21" width="18.6640625" style="8" customWidth="1"/>
    <col min="22" max="16384" width="9.109375" style="8"/>
  </cols>
  <sheetData>
    <row r="1" spans="1:26" x14ac:dyDescent="0.3">
      <c r="A1" s="9" t="s">
        <v>24</v>
      </c>
    </row>
    <row r="2" spans="1:26" x14ac:dyDescent="0.3">
      <c r="A2" s="10" t="s">
        <v>3</v>
      </c>
    </row>
    <row r="3" spans="1:26" x14ac:dyDescent="0.3">
      <c r="A3" s="11" t="s">
        <v>4</v>
      </c>
      <c r="B3" s="12">
        <v>1</v>
      </c>
      <c r="C3" s="13"/>
      <c r="D3" s="12">
        <v>2</v>
      </c>
      <c r="E3" s="13"/>
      <c r="F3" s="12">
        <v>3</v>
      </c>
      <c r="G3" s="12"/>
      <c r="H3" s="12">
        <v>4</v>
      </c>
      <c r="I3" s="12"/>
      <c r="J3" s="12">
        <v>5</v>
      </c>
      <c r="K3" s="12"/>
      <c r="L3" s="12">
        <v>6</v>
      </c>
      <c r="N3" s="21" t="s">
        <v>7</v>
      </c>
      <c r="O3" s="21"/>
    </row>
    <row r="4" spans="1:26" ht="14.55" customHeight="1" x14ac:dyDescent="0.3">
      <c r="B4" s="14"/>
      <c r="C4" s="15"/>
      <c r="D4" s="14"/>
      <c r="E4" s="15"/>
      <c r="F4" s="14"/>
      <c r="G4" s="15"/>
      <c r="H4" s="14"/>
      <c r="I4" s="15"/>
      <c r="J4" s="14"/>
      <c r="K4" s="15"/>
      <c r="L4" s="14"/>
      <c r="N4" s="48" t="s">
        <v>4</v>
      </c>
      <c r="O4" s="48" t="s">
        <v>61</v>
      </c>
      <c r="Q4" s="48" t="s">
        <v>59</v>
      </c>
      <c r="R4" s="48" t="s">
        <v>54</v>
      </c>
      <c r="S4" s="49" t="s">
        <v>9</v>
      </c>
      <c r="U4" s="48" t="s">
        <v>38</v>
      </c>
      <c r="V4" s="49" t="s">
        <v>8</v>
      </c>
      <c r="X4" s="31"/>
      <c r="Y4" s="28"/>
      <c r="Z4" s="32"/>
    </row>
    <row r="5" spans="1:26" x14ac:dyDescent="0.3">
      <c r="A5" s="11" t="s">
        <v>5</v>
      </c>
      <c r="B5" s="19"/>
      <c r="C5" s="55"/>
      <c r="D5" s="19"/>
      <c r="E5" s="55"/>
      <c r="F5" s="19"/>
      <c r="G5" s="55"/>
      <c r="H5" s="19"/>
      <c r="I5" s="55"/>
      <c r="J5" s="19"/>
      <c r="K5" s="55"/>
      <c r="L5" s="19"/>
      <c r="N5" s="12">
        <v>1</v>
      </c>
      <c r="O5" s="17">
        <f>B6</f>
        <v>0</v>
      </c>
      <c r="Q5" s="47" t="s">
        <v>26</v>
      </c>
      <c r="R5" s="17">
        <f>SUM(O5:O10)</f>
        <v>0</v>
      </c>
      <c r="S5" s="17">
        <f>SUM(B7:L7)</f>
        <v>0</v>
      </c>
      <c r="U5" s="17">
        <f t="shared" ref="U5:U19" si="0">LOOKUP(S5,Road_Train_MDL)</f>
        <v>15</v>
      </c>
      <c r="V5" s="12" t="str">
        <f t="shared" ref="V5:V19" si="1">IF(R5&lt;=U5,"PASS","FAIL")</f>
        <v>PASS</v>
      </c>
      <c r="X5" s="25"/>
      <c r="Y5" s="22"/>
      <c r="Z5" s="32"/>
    </row>
    <row r="6" spans="1:26" x14ac:dyDescent="0.3">
      <c r="A6" s="11" t="s">
        <v>53</v>
      </c>
      <c r="B6" s="20"/>
      <c r="C6" s="56"/>
      <c r="D6" s="20"/>
      <c r="E6" s="56"/>
      <c r="F6" s="20"/>
      <c r="G6" s="56"/>
      <c r="H6" s="20"/>
      <c r="I6" s="56"/>
      <c r="J6" s="20"/>
      <c r="K6" s="56"/>
      <c r="L6" s="20"/>
      <c r="N6" s="12">
        <v>2</v>
      </c>
      <c r="O6" s="17">
        <f>D6</f>
        <v>0</v>
      </c>
      <c r="Q6" s="47" t="s">
        <v>11</v>
      </c>
      <c r="R6" s="17">
        <f>SUM(O5:O6)</f>
        <v>0</v>
      </c>
      <c r="S6" s="17">
        <f>SUM(B7:D7)</f>
        <v>0</v>
      </c>
      <c r="U6" s="17">
        <f t="shared" si="0"/>
        <v>15</v>
      </c>
      <c r="V6" s="12" t="str">
        <f t="shared" si="1"/>
        <v>PASS</v>
      </c>
      <c r="X6" s="25"/>
      <c r="Y6" s="22"/>
      <c r="Z6" s="32"/>
    </row>
    <row r="7" spans="1:26" x14ac:dyDescent="0.3">
      <c r="A7" s="11" t="s">
        <v>6</v>
      </c>
      <c r="B7" s="18"/>
      <c r="C7" s="18"/>
      <c r="D7" s="18"/>
      <c r="E7" s="18"/>
      <c r="F7" s="18"/>
      <c r="G7" s="18"/>
      <c r="H7" s="18"/>
      <c r="I7" s="18"/>
      <c r="J7" s="18"/>
      <c r="K7" s="18"/>
      <c r="L7" s="18"/>
      <c r="N7" s="12">
        <v>3</v>
      </c>
      <c r="O7" s="17">
        <f>F6</f>
        <v>0</v>
      </c>
      <c r="Q7" s="47" t="s">
        <v>10</v>
      </c>
      <c r="R7" s="17">
        <f>SUM(O5:O7)</f>
        <v>0</v>
      </c>
      <c r="S7" s="17">
        <f>SUM(B7:F7)</f>
        <v>0</v>
      </c>
      <c r="U7" s="17">
        <f t="shared" si="0"/>
        <v>15</v>
      </c>
      <c r="V7" s="12" t="str">
        <f t="shared" si="1"/>
        <v>PASS</v>
      </c>
      <c r="X7" s="25"/>
      <c r="Y7" s="22"/>
      <c r="Z7" s="32"/>
    </row>
    <row r="8" spans="1:26" ht="16.5" customHeight="1" x14ac:dyDescent="0.3">
      <c r="A8" s="41"/>
      <c r="B8" s="42" t="s">
        <v>57</v>
      </c>
      <c r="C8" s="43" t="s">
        <v>58</v>
      </c>
      <c r="D8" s="42" t="s">
        <v>57</v>
      </c>
      <c r="E8" s="43" t="s">
        <v>58</v>
      </c>
      <c r="F8" s="42" t="s">
        <v>57</v>
      </c>
      <c r="G8" s="43" t="s">
        <v>58</v>
      </c>
      <c r="H8" s="42" t="s">
        <v>57</v>
      </c>
      <c r="I8" s="43" t="s">
        <v>58</v>
      </c>
      <c r="J8" s="42" t="s">
        <v>57</v>
      </c>
      <c r="K8" s="43" t="s">
        <v>58</v>
      </c>
      <c r="L8" s="42" t="s">
        <v>57</v>
      </c>
      <c r="N8" s="12">
        <v>4</v>
      </c>
      <c r="O8" s="17">
        <f>H6</f>
        <v>0</v>
      </c>
      <c r="Q8" s="47" t="s">
        <v>19</v>
      </c>
      <c r="R8" s="17">
        <f>SUM(O5:O8)</f>
        <v>0</v>
      </c>
      <c r="S8" s="17">
        <f>SUM(B7:H7)</f>
        <v>0</v>
      </c>
      <c r="U8" s="17">
        <f t="shared" si="0"/>
        <v>15</v>
      </c>
      <c r="V8" s="12" t="str">
        <f t="shared" si="1"/>
        <v>PASS</v>
      </c>
      <c r="X8" s="25"/>
      <c r="Y8" s="22"/>
      <c r="Z8" s="32"/>
    </row>
    <row r="9" spans="1:26" x14ac:dyDescent="0.3">
      <c r="A9" s="28"/>
      <c r="B9" s="30"/>
      <c r="C9" s="30"/>
      <c r="D9" s="30"/>
      <c r="E9" s="30"/>
      <c r="F9" s="30"/>
      <c r="G9" s="30"/>
      <c r="H9" s="30"/>
      <c r="I9" s="30"/>
      <c r="J9" s="30"/>
      <c r="K9" s="30"/>
      <c r="L9" s="30"/>
      <c r="N9" s="12">
        <v>5</v>
      </c>
      <c r="O9" s="17">
        <f>J6</f>
        <v>0</v>
      </c>
      <c r="Q9" s="47" t="s">
        <v>23</v>
      </c>
      <c r="R9" s="17">
        <f>SUM(O5:O9)</f>
        <v>0</v>
      </c>
      <c r="S9" s="17">
        <f>SUM(B7:J7)</f>
        <v>0</v>
      </c>
      <c r="U9" s="17">
        <f t="shared" si="0"/>
        <v>15</v>
      </c>
      <c r="V9" s="12" t="str">
        <f t="shared" si="1"/>
        <v>PASS</v>
      </c>
      <c r="X9" s="25"/>
      <c r="Y9" s="22"/>
      <c r="Z9" s="32"/>
    </row>
    <row r="10" spans="1:26" x14ac:dyDescent="0.3">
      <c r="A10" s="28"/>
      <c r="B10" s="30"/>
      <c r="C10" s="30"/>
      <c r="D10" s="30"/>
      <c r="E10" s="30"/>
      <c r="F10" s="30"/>
      <c r="G10" s="30"/>
      <c r="H10" s="30"/>
      <c r="I10" s="30"/>
      <c r="J10" s="30"/>
      <c r="K10" s="30"/>
      <c r="L10" s="30"/>
      <c r="N10" s="12">
        <v>6</v>
      </c>
      <c r="O10" s="17">
        <f>L6</f>
        <v>0</v>
      </c>
      <c r="Q10" s="47" t="s">
        <v>12</v>
      </c>
      <c r="R10" s="17">
        <f>SUM(O6:O7)</f>
        <v>0</v>
      </c>
      <c r="S10" s="17">
        <f>SUM(D7:F7)</f>
        <v>0</v>
      </c>
      <c r="U10" s="17">
        <f t="shared" si="0"/>
        <v>15</v>
      </c>
      <c r="V10" s="12" t="str">
        <f t="shared" si="1"/>
        <v>PASS</v>
      </c>
      <c r="X10" s="25"/>
      <c r="Y10" s="22"/>
      <c r="Z10" s="32"/>
    </row>
    <row r="11" spans="1:26" x14ac:dyDescent="0.3">
      <c r="A11" s="28"/>
      <c r="B11" s="30"/>
      <c r="C11" s="30"/>
      <c r="D11" s="30"/>
      <c r="E11" s="30"/>
      <c r="F11" s="30"/>
      <c r="G11" s="30"/>
      <c r="H11" s="30"/>
      <c r="I11" s="30"/>
      <c r="J11" s="30"/>
      <c r="K11" s="30"/>
      <c r="L11" s="30"/>
      <c r="N11" s="12" t="s">
        <v>35</v>
      </c>
      <c r="O11" s="17">
        <f>SUM(O5:O10)</f>
        <v>0</v>
      </c>
      <c r="Q11" s="47" t="s">
        <v>34</v>
      </c>
      <c r="R11" s="17">
        <f>SUM(O6:O8)</f>
        <v>0</v>
      </c>
      <c r="S11" s="17">
        <f>SUM(D7:H7)</f>
        <v>0</v>
      </c>
      <c r="U11" s="17">
        <f t="shared" si="0"/>
        <v>15</v>
      </c>
      <c r="V11" s="12" t="str">
        <f t="shared" si="1"/>
        <v>PASS</v>
      </c>
      <c r="X11" s="25"/>
      <c r="Y11" s="22"/>
      <c r="Z11" s="32"/>
    </row>
    <row r="12" spans="1:26" x14ac:dyDescent="0.3">
      <c r="A12" s="28"/>
      <c r="B12" s="30"/>
      <c r="C12" s="30"/>
      <c r="D12" s="30"/>
      <c r="E12" s="30"/>
      <c r="F12" s="30"/>
      <c r="G12" s="30"/>
      <c r="H12" s="30"/>
      <c r="I12" s="30"/>
      <c r="J12" s="30"/>
      <c r="K12" s="30"/>
      <c r="L12" s="30"/>
      <c r="N12" s="29"/>
      <c r="O12" s="27"/>
      <c r="Q12" s="47" t="s">
        <v>36</v>
      </c>
      <c r="R12" s="17">
        <f>SUM(O6:O9)</f>
        <v>0</v>
      </c>
      <c r="S12" s="17">
        <f>SUM(D7:J7)</f>
        <v>0</v>
      </c>
      <c r="U12" s="17">
        <f t="shared" si="0"/>
        <v>15</v>
      </c>
      <c r="V12" s="12" t="str">
        <f t="shared" si="1"/>
        <v>PASS</v>
      </c>
      <c r="X12" s="25"/>
      <c r="Y12" s="22"/>
      <c r="Z12" s="32"/>
    </row>
    <row r="13" spans="1:26" x14ac:dyDescent="0.3">
      <c r="A13" s="28"/>
      <c r="B13" s="30"/>
      <c r="C13" s="30"/>
      <c r="D13" s="30"/>
      <c r="E13" s="30"/>
      <c r="F13" s="30"/>
      <c r="G13" s="30"/>
      <c r="H13" s="30"/>
      <c r="I13" s="30"/>
      <c r="J13" s="30"/>
      <c r="K13" s="30"/>
      <c r="L13" s="30"/>
      <c r="N13" s="24"/>
      <c r="O13" s="25"/>
      <c r="Q13" s="47" t="s">
        <v>39</v>
      </c>
      <c r="R13" s="17">
        <f>SUM(O6:O10)</f>
        <v>0</v>
      </c>
      <c r="S13" s="17">
        <f>SUM(D7:L7)</f>
        <v>0</v>
      </c>
      <c r="U13" s="17">
        <f t="shared" si="0"/>
        <v>15</v>
      </c>
      <c r="V13" s="12" t="str">
        <f t="shared" si="1"/>
        <v>PASS</v>
      </c>
      <c r="X13" s="25"/>
      <c r="Y13" s="22"/>
      <c r="Z13" s="32"/>
    </row>
    <row r="14" spans="1:26" x14ac:dyDescent="0.3">
      <c r="A14" s="28"/>
      <c r="B14" s="30"/>
      <c r="C14" s="30"/>
      <c r="D14" s="30"/>
      <c r="E14" s="30"/>
      <c r="F14" s="30"/>
      <c r="G14" s="30"/>
      <c r="H14" s="30"/>
      <c r="I14" s="30"/>
      <c r="J14" s="30"/>
      <c r="K14" s="30"/>
      <c r="L14" s="30"/>
      <c r="N14" s="24"/>
      <c r="O14" s="25"/>
      <c r="Q14" s="47" t="s">
        <v>20</v>
      </c>
      <c r="R14" s="17">
        <f>SUM(O7:O8)</f>
        <v>0</v>
      </c>
      <c r="S14" s="17">
        <f>SUM(F7:H7)</f>
        <v>0</v>
      </c>
      <c r="U14" s="17">
        <f t="shared" si="0"/>
        <v>15</v>
      </c>
      <c r="V14" s="12" t="str">
        <f t="shared" si="1"/>
        <v>PASS</v>
      </c>
      <c r="X14" s="25"/>
      <c r="Y14" s="22"/>
      <c r="Z14" s="32"/>
    </row>
    <row r="15" spans="1:26" x14ac:dyDescent="0.3">
      <c r="A15" s="28"/>
      <c r="B15" s="30"/>
      <c r="C15" s="30"/>
      <c r="D15" s="30"/>
      <c r="E15" s="30"/>
      <c r="F15" s="30"/>
      <c r="G15" s="30"/>
      <c r="H15" s="30"/>
      <c r="I15" s="30"/>
      <c r="J15" s="30"/>
      <c r="K15" s="30"/>
      <c r="L15" s="30"/>
      <c r="N15" s="24"/>
      <c r="O15" s="25"/>
      <c r="Q15" s="47" t="s">
        <v>37</v>
      </c>
      <c r="R15" s="17">
        <f>SUM(O7:O9)</f>
        <v>0</v>
      </c>
      <c r="S15" s="17">
        <f>SUM(F7:J7)</f>
        <v>0</v>
      </c>
      <c r="U15" s="17">
        <f t="shared" si="0"/>
        <v>15</v>
      </c>
      <c r="V15" s="12" t="str">
        <f t="shared" si="1"/>
        <v>PASS</v>
      </c>
      <c r="X15" s="25"/>
      <c r="Y15" s="22"/>
      <c r="Z15" s="32"/>
    </row>
    <row r="16" spans="1:26" x14ac:dyDescent="0.3">
      <c r="A16" s="28"/>
      <c r="B16" s="30"/>
      <c r="C16" s="30"/>
      <c r="D16" s="30"/>
      <c r="E16" s="30"/>
      <c r="F16" s="30"/>
      <c r="G16" s="30"/>
      <c r="H16" s="30"/>
      <c r="I16" s="30"/>
      <c r="J16" s="30"/>
      <c r="K16" s="30"/>
      <c r="L16" s="30"/>
      <c r="N16" s="24"/>
      <c r="O16" s="25"/>
      <c r="Q16" s="47" t="s">
        <v>40</v>
      </c>
      <c r="R16" s="17">
        <f>SUM(O7:O10)</f>
        <v>0</v>
      </c>
      <c r="S16" s="17">
        <f>SUM(F7:L7)</f>
        <v>0</v>
      </c>
      <c r="U16" s="17">
        <f t="shared" si="0"/>
        <v>15</v>
      </c>
      <c r="V16" s="12" t="str">
        <f t="shared" si="1"/>
        <v>PASS</v>
      </c>
      <c r="X16" s="25"/>
      <c r="Y16" s="22"/>
      <c r="Z16" s="32"/>
    </row>
    <row r="17" spans="1:26" x14ac:dyDescent="0.3">
      <c r="A17" s="28"/>
      <c r="B17" s="30"/>
      <c r="C17" s="30"/>
      <c r="D17" s="30"/>
      <c r="E17" s="30"/>
      <c r="F17" s="30"/>
      <c r="G17" s="30"/>
      <c r="H17" s="30"/>
      <c r="I17" s="30"/>
      <c r="J17" s="30"/>
      <c r="K17" s="30"/>
      <c r="L17" s="30"/>
      <c r="N17" s="24"/>
      <c r="O17" s="25"/>
      <c r="Q17" s="47" t="s">
        <v>22</v>
      </c>
      <c r="R17" s="17">
        <f>SUM(O8:O9)</f>
        <v>0</v>
      </c>
      <c r="S17" s="17">
        <f>SUM(H7:J7)</f>
        <v>0</v>
      </c>
      <c r="U17" s="17">
        <f t="shared" si="0"/>
        <v>15</v>
      </c>
      <c r="V17" s="12" t="str">
        <f t="shared" si="1"/>
        <v>PASS</v>
      </c>
      <c r="X17" s="25"/>
      <c r="Y17" s="22"/>
      <c r="Z17" s="32"/>
    </row>
    <row r="18" spans="1:26" x14ac:dyDescent="0.3">
      <c r="A18" s="28"/>
      <c r="B18" s="30"/>
      <c r="C18" s="30"/>
      <c r="D18" s="30"/>
      <c r="E18" s="30"/>
      <c r="F18" s="30"/>
      <c r="G18" s="30"/>
      <c r="H18" s="30"/>
      <c r="I18" s="30"/>
      <c r="J18" s="30"/>
      <c r="K18" s="30"/>
      <c r="L18" s="30"/>
      <c r="N18" s="24"/>
      <c r="O18" s="25"/>
      <c r="Q18" s="47" t="s">
        <v>41</v>
      </c>
      <c r="R18" s="17">
        <f>SUM(O8:O10)</f>
        <v>0</v>
      </c>
      <c r="S18" s="17">
        <f>SUM(H7:L7)</f>
        <v>0</v>
      </c>
      <c r="U18" s="17">
        <f t="shared" si="0"/>
        <v>15</v>
      </c>
      <c r="V18" s="12" t="str">
        <f t="shared" si="1"/>
        <v>PASS</v>
      </c>
      <c r="X18" s="25"/>
      <c r="Y18" s="22"/>
      <c r="Z18" s="32"/>
    </row>
    <row r="19" spans="1:26" x14ac:dyDescent="0.3">
      <c r="N19" s="24"/>
      <c r="O19" s="25"/>
      <c r="Q19" s="47" t="s">
        <v>25</v>
      </c>
      <c r="R19" s="17">
        <f>SUM(O9:O10)</f>
        <v>0</v>
      </c>
      <c r="S19" s="17">
        <f>SUM(J7:L7)</f>
        <v>0</v>
      </c>
      <c r="U19" s="17">
        <f t="shared" si="0"/>
        <v>15</v>
      </c>
      <c r="V19" s="12" t="str">
        <f t="shared" si="1"/>
        <v>PASS</v>
      </c>
      <c r="X19" s="25"/>
      <c r="Y19" s="22"/>
      <c r="Z19" s="32"/>
    </row>
    <row r="20" spans="1:26" x14ac:dyDescent="0.3">
      <c r="U20" s="52" t="str">
        <f>IF(COUNTIF(V5:V19,"PASS")=15,"PASS","FAIL")</f>
        <v>PASS</v>
      </c>
      <c r="V20" s="53"/>
      <c r="X20" s="1"/>
      <c r="Y20" s="1"/>
      <c r="Z20" s="32"/>
    </row>
  </sheetData>
  <sheetProtection algorithmName="SHA-512" hashValue="34u59Ti9zS40P1p0qyQ1095Yh3xTHLEqvj/rkNdipiHJ4mUEdJvnUpqggduVT5hU2kY8gkIRLAcvZkP5IXDHVg==" saltValue="FH9P1I3rcAW05CgHJBy/uw==" spinCount="100000" sheet="1" selectLockedCells="1"/>
  <protectedRanges>
    <protectedRange sqref="B5:L7" name="Range1"/>
  </protectedRanges>
  <mergeCells count="6">
    <mergeCell ref="U20:V20"/>
    <mergeCell ref="C5:C6"/>
    <mergeCell ref="E5:E6"/>
    <mergeCell ref="G5:G6"/>
    <mergeCell ref="I5:I6"/>
    <mergeCell ref="K5:K6"/>
  </mergeCells>
  <conditionalFormatting sqref="U5:V20">
    <cfRule type="containsText" dxfId="5" priority="2" operator="containsText" text="PASS">
      <formula>NOT(ISERROR(SEARCH("PASS",U5)))</formula>
    </cfRule>
    <cfRule type="containsText" dxfId="4" priority="1" operator="containsText" text="FAIL">
      <formula>NOT(ISERROR(SEARCH("FAIL",U5)))</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CB1C3-A9F0-4748-9DA6-B349289C32C7}">
  <dimension ref="A1:X26"/>
  <sheetViews>
    <sheetView workbookViewId="0">
      <selection activeCell="D13" sqref="D13"/>
    </sheetView>
  </sheetViews>
  <sheetFormatPr defaultColWidth="9.109375" defaultRowHeight="14.4" x14ac:dyDescent="0.3"/>
  <cols>
    <col min="1" max="1" width="27.6640625" style="8" customWidth="1"/>
    <col min="2" max="14" width="14.6640625" style="8" customWidth="1"/>
    <col min="15" max="15" width="10.5546875" style="8" customWidth="1"/>
    <col min="16" max="16" width="11.5546875" style="8" customWidth="1"/>
    <col min="17" max="17" width="15.88671875" style="8" customWidth="1"/>
    <col min="18" max="18" width="10.44140625" style="8" customWidth="1"/>
    <col min="19" max="19" width="14.77734375" style="8" customWidth="1"/>
    <col min="20" max="20" width="13.6640625" style="8" customWidth="1"/>
    <col min="21" max="21" width="11.5546875" style="8" customWidth="1"/>
    <col min="22" max="22" width="9.109375" style="8"/>
    <col min="23" max="23" width="18.6640625" style="8" customWidth="1"/>
    <col min="24" max="16384" width="9.109375" style="8"/>
  </cols>
  <sheetData>
    <row r="1" spans="1:24" x14ac:dyDescent="0.3">
      <c r="A1" s="9" t="s">
        <v>28</v>
      </c>
    </row>
    <row r="2" spans="1:24" x14ac:dyDescent="0.3">
      <c r="A2" s="10" t="s">
        <v>3</v>
      </c>
    </row>
    <row r="3" spans="1:24" x14ac:dyDescent="0.3">
      <c r="A3" s="11" t="s">
        <v>4</v>
      </c>
      <c r="B3" s="12">
        <v>1</v>
      </c>
      <c r="C3" s="13"/>
      <c r="D3" s="12">
        <v>2</v>
      </c>
      <c r="E3" s="13"/>
      <c r="F3" s="12">
        <v>3</v>
      </c>
      <c r="G3" s="12"/>
      <c r="H3" s="12">
        <v>4</v>
      </c>
      <c r="I3" s="12"/>
      <c r="J3" s="12">
        <v>5</v>
      </c>
      <c r="K3" s="12"/>
      <c r="L3" s="12">
        <v>6</v>
      </c>
      <c r="M3" s="12"/>
      <c r="N3" s="12">
        <v>7</v>
      </c>
      <c r="P3" s="21" t="s">
        <v>7</v>
      </c>
      <c r="Q3" s="21"/>
    </row>
    <row r="4" spans="1:24" ht="11.55" customHeight="1" x14ac:dyDescent="0.3">
      <c r="B4" s="14"/>
      <c r="C4" s="15"/>
      <c r="D4" s="14"/>
      <c r="E4" s="15"/>
      <c r="F4" s="14"/>
      <c r="G4" s="15"/>
      <c r="H4" s="14"/>
      <c r="I4" s="15"/>
      <c r="J4" s="14"/>
      <c r="K4" s="15"/>
      <c r="L4" s="14"/>
      <c r="M4" s="15"/>
      <c r="N4" s="14"/>
      <c r="P4" s="48" t="s">
        <v>4</v>
      </c>
      <c r="Q4" s="48" t="s">
        <v>61</v>
      </c>
      <c r="S4" s="48" t="s">
        <v>59</v>
      </c>
      <c r="T4" s="48" t="s">
        <v>54</v>
      </c>
      <c r="U4" s="49" t="s">
        <v>9</v>
      </c>
      <c r="W4" s="48" t="s">
        <v>38</v>
      </c>
      <c r="X4" s="49" t="s">
        <v>8</v>
      </c>
    </row>
    <row r="5" spans="1:24" ht="15" customHeight="1" x14ac:dyDescent="0.3">
      <c r="A5" s="11" t="s">
        <v>5</v>
      </c>
      <c r="B5" s="19"/>
      <c r="C5" s="55"/>
      <c r="D5" s="19"/>
      <c r="E5" s="55"/>
      <c r="F5" s="19"/>
      <c r="G5" s="55"/>
      <c r="H5" s="19"/>
      <c r="I5" s="55"/>
      <c r="J5" s="19"/>
      <c r="K5" s="55"/>
      <c r="L5" s="19"/>
      <c r="M5" s="55"/>
      <c r="N5" s="19"/>
      <c r="P5" s="12">
        <v>1</v>
      </c>
      <c r="Q5" s="17">
        <f>B6</f>
        <v>0</v>
      </c>
      <c r="S5" s="47" t="s">
        <v>29</v>
      </c>
      <c r="T5" s="17">
        <f>SUM(Q5:Q11)</f>
        <v>0</v>
      </c>
      <c r="U5" s="17">
        <f>SUM(B7:N7)</f>
        <v>0</v>
      </c>
      <c r="W5" s="17">
        <f t="shared" ref="W5:W25" si="0">LOOKUP(U5,Road_Train_MDL)</f>
        <v>15</v>
      </c>
      <c r="X5" s="12" t="str">
        <f t="shared" ref="X5:X25" si="1">IF(T5&lt;=W5,"PASS","FAIL")</f>
        <v>PASS</v>
      </c>
    </row>
    <row r="6" spans="1:24" x14ac:dyDescent="0.3">
      <c r="A6" s="11" t="s">
        <v>53</v>
      </c>
      <c r="B6" s="20"/>
      <c r="C6" s="56"/>
      <c r="D6" s="20"/>
      <c r="E6" s="56"/>
      <c r="F6" s="20"/>
      <c r="G6" s="56"/>
      <c r="H6" s="20"/>
      <c r="I6" s="56"/>
      <c r="J6" s="20"/>
      <c r="K6" s="56"/>
      <c r="L6" s="20"/>
      <c r="M6" s="56"/>
      <c r="N6" s="20"/>
      <c r="P6" s="12">
        <v>2</v>
      </c>
      <c r="Q6" s="17">
        <f>D6</f>
        <v>0</v>
      </c>
      <c r="S6" s="47" t="s">
        <v>11</v>
      </c>
      <c r="T6" s="17">
        <f>SUM(Q5:Q6)</f>
        <v>0</v>
      </c>
      <c r="U6" s="17">
        <f>SUM(B7:D7)</f>
        <v>0</v>
      </c>
      <c r="W6" s="17">
        <f t="shared" si="0"/>
        <v>15</v>
      </c>
      <c r="X6" s="12" t="str">
        <f t="shared" si="1"/>
        <v>PASS</v>
      </c>
    </row>
    <row r="7" spans="1:24" x14ac:dyDescent="0.3">
      <c r="A7" s="11" t="s">
        <v>6</v>
      </c>
      <c r="B7" s="18"/>
      <c r="C7" s="18"/>
      <c r="D7" s="18"/>
      <c r="E7" s="18"/>
      <c r="F7" s="18"/>
      <c r="G7" s="18"/>
      <c r="H7" s="18"/>
      <c r="I7" s="18"/>
      <c r="J7" s="18"/>
      <c r="K7" s="18"/>
      <c r="L7" s="18"/>
      <c r="M7" s="18"/>
      <c r="N7" s="18"/>
      <c r="P7" s="12">
        <v>3</v>
      </c>
      <c r="Q7" s="17">
        <f>F6</f>
        <v>0</v>
      </c>
      <c r="S7" s="47" t="s">
        <v>10</v>
      </c>
      <c r="T7" s="17">
        <f>SUM(Q5:Q7)</f>
        <v>0</v>
      </c>
      <c r="U7" s="17">
        <f>SUM(B7:F7)</f>
        <v>0</v>
      </c>
      <c r="W7" s="17">
        <f t="shared" si="0"/>
        <v>15</v>
      </c>
      <c r="X7" s="12" t="str">
        <f t="shared" si="1"/>
        <v>PASS</v>
      </c>
    </row>
    <row r="8" spans="1:24" ht="15" customHeight="1" x14ac:dyDescent="0.3">
      <c r="A8" s="41"/>
      <c r="B8" s="42" t="s">
        <v>57</v>
      </c>
      <c r="C8" s="43" t="s">
        <v>58</v>
      </c>
      <c r="D8" s="42" t="s">
        <v>57</v>
      </c>
      <c r="E8" s="43" t="s">
        <v>58</v>
      </c>
      <c r="F8" s="42" t="s">
        <v>57</v>
      </c>
      <c r="G8" s="43" t="s">
        <v>58</v>
      </c>
      <c r="H8" s="42" t="s">
        <v>57</v>
      </c>
      <c r="I8" s="43" t="s">
        <v>58</v>
      </c>
      <c r="J8" s="42" t="s">
        <v>57</v>
      </c>
      <c r="K8" s="43" t="s">
        <v>58</v>
      </c>
      <c r="L8" s="42" t="s">
        <v>57</v>
      </c>
      <c r="M8" s="43" t="s">
        <v>58</v>
      </c>
      <c r="N8" s="42" t="s">
        <v>57</v>
      </c>
      <c r="P8" s="12">
        <v>4</v>
      </c>
      <c r="Q8" s="17">
        <f>H6</f>
        <v>0</v>
      </c>
      <c r="S8" s="47" t="s">
        <v>19</v>
      </c>
      <c r="T8" s="17">
        <f>SUM(Q5:Q8)</f>
        <v>0</v>
      </c>
      <c r="U8" s="17">
        <f>SUM(B7:H7)</f>
        <v>0</v>
      </c>
      <c r="W8" s="17">
        <f t="shared" si="0"/>
        <v>15</v>
      </c>
      <c r="X8" s="12" t="str">
        <f t="shared" si="1"/>
        <v>PASS</v>
      </c>
    </row>
    <row r="9" spans="1:24" x14ac:dyDescent="0.3">
      <c r="A9" s="28"/>
      <c r="B9" s="30"/>
      <c r="C9" s="30"/>
      <c r="D9" s="30"/>
      <c r="E9" s="30"/>
      <c r="F9" s="30"/>
      <c r="G9" s="30"/>
      <c r="H9" s="30"/>
      <c r="I9" s="30"/>
      <c r="J9" s="30"/>
      <c r="K9" s="30"/>
      <c r="L9" s="30"/>
      <c r="M9" s="30"/>
      <c r="N9" s="30"/>
      <c r="P9" s="12">
        <v>5</v>
      </c>
      <c r="Q9" s="17">
        <f>J6</f>
        <v>0</v>
      </c>
      <c r="S9" s="47" t="s">
        <v>23</v>
      </c>
      <c r="T9" s="17">
        <f>SUM(Q5:Q9)</f>
        <v>0</v>
      </c>
      <c r="U9" s="17">
        <f>SUM(B7:J7)</f>
        <v>0</v>
      </c>
      <c r="W9" s="17">
        <f t="shared" si="0"/>
        <v>15</v>
      </c>
      <c r="X9" s="12" t="str">
        <f t="shared" si="1"/>
        <v>PASS</v>
      </c>
    </row>
    <row r="10" spans="1:24" x14ac:dyDescent="0.3">
      <c r="A10" s="28"/>
      <c r="B10" s="30"/>
      <c r="C10" s="30"/>
      <c r="D10" s="30"/>
      <c r="E10" s="30"/>
      <c r="F10" s="30"/>
      <c r="G10" s="30"/>
      <c r="H10" s="30"/>
      <c r="I10" s="30"/>
      <c r="J10" s="30"/>
      <c r="K10" s="30"/>
      <c r="L10" s="30"/>
      <c r="M10" s="30"/>
      <c r="N10" s="30"/>
      <c r="P10" s="12">
        <v>6</v>
      </c>
      <c r="Q10" s="17">
        <f>L6</f>
        <v>0</v>
      </c>
      <c r="S10" s="47" t="s">
        <v>26</v>
      </c>
      <c r="T10" s="17">
        <f>SUM(Q5:Q10)</f>
        <v>0</v>
      </c>
      <c r="U10" s="17">
        <f>SUM(B7:L7)</f>
        <v>0</v>
      </c>
      <c r="W10" s="17">
        <f t="shared" si="0"/>
        <v>15</v>
      </c>
      <c r="X10" s="12" t="str">
        <f t="shared" si="1"/>
        <v>PASS</v>
      </c>
    </row>
    <row r="11" spans="1:24" x14ac:dyDescent="0.3">
      <c r="A11" s="28"/>
      <c r="B11" s="30"/>
      <c r="C11" s="30"/>
      <c r="D11" s="30"/>
      <c r="E11" s="30"/>
      <c r="F11" s="30"/>
      <c r="G11" s="30"/>
      <c r="H11" s="30"/>
      <c r="I11" s="30"/>
      <c r="J11" s="30"/>
      <c r="K11" s="30"/>
      <c r="L11" s="30"/>
      <c r="M11" s="30"/>
      <c r="N11" s="30"/>
      <c r="P11" s="12">
        <v>7</v>
      </c>
      <c r="Q11" s="17">
        <f>N6</f>
        <v>0</v>
      </c>
      <c r="S11" s="47" t="s">
        <v>12</v>
      </c>
      <c r="T11" s="17">
        <f>SUM(Q6:Q7)</f>
        <v>0</v>
      </c>
      <c r="U11" s="17">
        <f>SUM(D7:F7)</f>
        <v>0</v>
      </c>
      <c r="W11" s="17">
        <f t="shared" si="0"/>
        <v>15</v>
      </c>
      <c r="X11" s="12" t="str">
        <f t="shared" si="1"/>
        <v>PASS</v>
      </c>
    </row>
    <row r="12" spans="1:24" x14ac:dyDescent="0.3">
      <c r="A12" s="28"/>
      <c r="B12" s="30"/>
      <c r="C12" s="30"/>
      <c r="D12" s="30"/>
      <c r="E12" s="30"/>
      <c r="F12" s="30"/>
      <c r="G12" s="30"/>
      <c r="H12" s="30"/>
      <c r="I12" s="30"/>
      <c r="J12" s="30"/>
      <c r="K12" s="30"/>
      <c r="L12" s="30"/>
      <c r="M12" s="30"/>
      <c r="N12" s="30"/>
      <c r="P12" s="12" t="s">
        <v>35</v>
      </c>
      <c r="Q12" s="17">
        <f>SUM(Q5:Q11)</f>
        <v>0</v>
      </c>
      <c r="S12" s="47" t="s">
        <v>34</v>
      </c>
      <c r="T12" s="17">
        <f>SUM(Q6:Q8)</f>
        <v>0</v>
      </c>
      <c r="U12" s="17">
        <f>SUM(D7:H7)</f>
        <v>0</v>
      </c>
      <c r="W12" s="17">
        <f t="shared" si="0"/>
        <v>15</v>
      </c>
      <c r="X12" s="12" t="str">
        <f t="shared" si="1"/>
        <v>PASS</v>
      </c>
    </row>
    <row r="13" spans="1:24" x14ac:dyDescent="0.3">
      <c r="A13" s="28"/>
      <c r="B13" s="30"/>
      <c r="C13" s="30"/>
      <c r="D13" s="30"/>
      <c r="E13" s="30"/>
      <c r="F13" s="30"/>
      <c r="G13" s="30"/>
      <c r="H13" s="30"/>
      <c r="I13" s="30"/>
      <c r="J13" s="30"/>
      <c r="K13" s="30"/>
      <c r="L13" s="30"/>
      <c r="M13" s="30"/>
      <c r="N13" s="30"/>
      <c r="P13" s="29"/>
      <c r="Q13" s="27"/>
      <c r="S13" s="47" t="s">
        <v>36</v>
      </c>
      <c r="T13" s="17">
        <f>SUM(Q6:Q9)</f>
        <v>0</v>
      </c>
      <c r="U13" s="17">
        <f>SUM(D7:J7)</f>
        <v>0</v>
      </c>
      <c r="W13" s="17">
        <f t="shared" si="0"/>
        <v>15</v>
      </c>
      <c r="X13" s="12" t="str">
        <f t="shared" si="1"/>
        <v>PASS</v>
      </c>
    </row>
    <row r="14" spans="1:24" x14ac:dyDescent="0.3">
      <c r="A14" s="28"/>
      <c r="B14" s="30"/>
      <c r="C14" s="30"/>
      <c r="D14" s="30"/>
      <c r="E14" s="30"/>
      <c r="F14" s="30"/>
      <c r="G14" s="30"/>
      <c r="H14" s="30"/>
      <c r="I14" s="30"/>
      <c r="J14" s="30"/>
      <c r="K14" s="30"/>
      <c r="L14" s="30"/>
      <c r="M14" s="30"/>
      <c r="N14" s="30"/>
      <c r="P14" s="24"/>
      <c r="Q14" s="25"/>
      <c r="S14" s="47" t="s">
        <v>39</v>
      </c>
      <c r="T14" s="17">
        <f>SUM(Q6:Q10)</f>
        <v>0</v>
      </c>
      <c r="U14" s="17">
        <f>SUM(D7:L7)</f>
        <v>0</v>
      </c>
      <c r="W14" s="17">
        <f t="shared" si="0"/>
        <v>15</v>
      </c>
      <c r="X14" s="12" t="str">
        <f t="shared" si="1"/>
        <v>PASS</v>
      </c>
    </row>
    <row r="15" spans="1:24" x14ac:dyDescent="0.3">
      <c r="A15" s="28"/>
      <c r="B15" s="30"/>
      <c r="C15" s="30"/>
      <c r="D15" s="30"/>
      <c r="E15" s="30"/>
      <c r="F15" s="30"/>
      <c r="G15" s="30"/>
      <c r="H15" s="30"/>
      <c r="I15" s="30"/>
      <c r="J15" s="30"/>
      <c r="K15" s="30"/>
      <c r="L15" s="30"/>
      <c r="M15" s="30"/>
      <c r="N15" s="30"/>
      <c r="P15" s="24"/>
      <c r="Q15" s="25"/>
      <c r="S15" s="47" t="s">
        <v>42</v>
      </c>
      <c r="T15" s="17">
        <f>SUM(Q6:Q11)</f>
        <v>0</v>
      </c>
      <c r="U15" s="17">
        <f>SUM(D7:N7)</f>
        <v>0</v>
      </c>
      <c r="W15" s="17">
        <f t="shared" si="0"/>
        <v>15</v>
      </c>
      <c r="X15" s="12" t="str">
        <f t="shared" si="1"/>
        <v>PASS</v>
      </c>
    </row>
    <row r="16" spans="1:24" x14ac:dyDescent="0.3">
      <c r="A16" s="28"/>
      <c r="B16" s="30"/>
      <c r="C16" s="30"/>
      <c r="D16" s="30"/>
      <c r="E16" s="30"/>
      <c r="F16" s="30"/>
      <c r="G16" s="30"/>
      <c r="H16" s="30"/>
      <c r="I16" s="30"/>
      <c r="J16" s="30"/>
      <c r="K16" s="30"/>
      <c r="L16" s="30"/>
      <c r="M16" s="30"/>
      <c r="N16" s="30"/>
      <c r="P16" s="24"/>
      <c r="Q16" s="25"/>
      <c r="S16" s="47" t="s">
        <v>20</v>
      </c>
      <c r="T16" s="17">
        <f>SUM(Q7:Q8)</f>
        <v>0</v>
      </c>
      <c r="U16" s="17">
        <f>SUM(F7:H7)</f>
        <v>0</v>
      </c>
      <c r="W16" s="17">
        <f t="shared" si="0"/>
        <v>15</v>
      </c>
      <c r="X16" s="12" t="str">
        <f t="shared" si="1"/>
        <v>PASS</v>
      </c>
    </row>
    <row r="17" spans="1:24" x14ac:dyDescent="0.3">
      <c r="A17" s="28"/>
      <c r="B17" s="30"/>
      <c r="C17" s="30"/>
      <c r="D17" s="30"/>
      <c r="E17" s="30"/>
      <c r="F17" s="30"/>
      <c r="G17" s="30"/>
      <c r="H17" s="30"/>
      <c r="I17" s="30"/>
      <c r="J17" s="30"/>
      <c r="K17" s="30"/>
      <c r="L17" s="30"/>
      <c r="M17" s="30"/>
      <c r="N17" s="30"/>
      <c r="P17" s="24"/>
      <c r="Q17" s="25"/>
      <c r="S17" s="47" t="s">
        <v>37</v>
      </c>
      <c r="T17" s="17">
        <f>SUM(Q7:Q9)</f>
        <v>0</v>
      </c>
      <c r="U17" s="17">
        <f>SUM(F7:J7)</f>
        <v>0</v>
      </c>
      <c r="W17" s="17">
        <f t="shared" si="0"/>
        <v>15</v>
      </c>
      <c r="X17" s="12" t="str">
        <f t="shared" si="1"/>
        <v>PASS</v>
      </c>
    </row>
    <row r="18" spans="1:24" x14ac:dyDescent="0.3">
      <c r="A18" s="28"/>
      <c r="B18" s="30"/>
      <c r="C18" s="30"/>
      <c r="D18" s="30"/>
      <c r="E18" s="30"/>
      <c r="F18" s="30"/>
      <c r="G18" s="30"/>
      <c r="H18" s="30"/>
      <c r="I18" s="30"/>
      <c r="J18" s="30"/>
      <c r="K18" s="30"/>
      <c r="L18" s="30"/>
      <c r="M18" s="30"/>
      <c r="N18" s="30"/>
      <c r="P18" s="24"/>
      <c r="Q18" s="25"/>
      <c r="S18" s="47" t="s">
        <v>40</v>
      </c>
      <c r="T18" s="17">
        <f>SUM(Q7:Q10)</f>
        <v>0</v>
      </c>
      <c r="U18" s="17">
        <f>SUM(F7:L7)</f>
        <v>0</v>
      </c>
      <c r="W18" s="17">
        <f t="shared" si="0"/>
        <v>15</v>
      </c>
      <c r="X18" s="12" t="str">
        <f t="shared" si="1"/>
        <v>PASS</v>
      </c>
    </row>
    <row r="19" spans="1:24" x14ac:dyDescent="0.3">
      <c r="A19" s="28"/>
      <c r="B19" s="30"/>
      <c r="C19" s="30"/>
      <c r="D19" s="30"/>
      <c r="E19" s="30"/>
      <c r="F19" s="30"/>
      <c r="G19" s="30"/>
      <c r="H19" s="30"/>
      <c r="I19" s="30"/>
      <c r="J19" s="30"/>
      <c r="K19" s="30"/>
      <c r="L19" s="30"/>
      <c r="M19" s="30"/>
      <c r="N19" s="30"/>
      <c r="P19" s="24"/>
      <c r="Q19" s="25"/>
      <c r="S19" s="47" t="s">
        <v>43</v>
      </c>
      <c r="T19" s="17">
        <f>SUM(Q7:Q11)</f>
        <v>0</v>
      </c>
      <c r="U19" s="17">
        <f>SUM(F7:N7)</f>
        <v>0</v>
      </c>
      <c r="W19" s="17">
        <f t="shared" si="0"/>
        <v>15</v>
      </c>
      <c r="X19" s="12" t="str">
        <f t="shared" si="1"/>
        <v>PASS</v>
      </c>
    </row>
    <row r="20" spans="1:24" x14ac:dyDescent="0.3">
      <c r="A20" s="28"/>
      <c r="B20" s="30"/>
      <c r="C20" s="30"/>
      <c r="D20" s="30"/>
      <c r="E20" s="30"/>
      <c r="F20" s="30"/>
      <c r="G20" s="30"/>
      <c r="H20" s="30"/>
      <c r="I20" s="30"/>
      <c r="J20" s="30"/>
      <c r="K20" s="30"/>
      <c r="L20" s="30"/>
      <c r="M20" s="30"/>
      <c r="N20" s="30"/>
      <c r="P20" s="24"/>
      <c r="Q20" s="25"/>
      <c r="S20" s="47" t="s">
        <v>22</v>
      </c>
      <c r="T20" s="17">
        <f>SUM(Q8:Q9)</f>
        <v>0</v>
      </c>
      <c r="U20" s="17">
        <f>SUM(H7:J7)</f>
        <v>0</v>
      </c>
      <c r="W20" s="17">
        <f t="shared" si="0"/>
        <v>15</v>
      </c>
      <c r="X20" s="12" t="str">
        <f t="shared" si="1"/>
        <v>PASS</v>
      </c>
    </row>
    <row r="21" spans="1:24" x14ac:dyDescent="0.3">
      <c r="A21" s="28"/>
      <c r="B21" s="30"/>
      <c r="C21" s="30"/>
      <c r="D21" s="30"/>
      <c r="E21" s="30"/>
      <c r="F21" s="30"/>
      <c r="G21" s="30"/>
      <c r="H21" s="30"/>
      <c r="I21" s="30"/>
      <c r="J21" s="30"/>
      <c r="K21" s="30"/>
      <c r="L21" s="30"/>
      <c r="M21" s="30"/>
      <c r="N21" s="30"/>
      <c r="P21" s="24"/>
      <c r="Q21" s="25"/>
      <c r="S21" s="47" t="s">
        <v>41</v>
      </c>
      <c r="T21" s="17">
        <f>SUM(Q8:Q10)</f>
        <v>0</v>
      </c>
      <c r="U21" s="17">
        <f>SUM(H7:L7)</f>
        <v>0</v>
      </c>
      <c r="W21" s="17">
        <f t="shared" si="0"/>
        <v>15</v>
      </c>
      <c r="X21" s="12" t="str">
        <f t="shared" si="1"/>
        <v>PASS</v>
      </c>
    </row>
    <row r="22" spans="1:24" x14ac:dyDescent="0.3">
      <c r="A22" s="28"/>
      <c r="B22" s="30"/>
      <c r="C22" s="30"/>
      <c r="D22" s="30"/>
      <c r="E22" s="30"/>
      <c r="F22" s="30"/>
      <c r="G22" s="30"/>
      <c r="H22" s="30"/>
      <c r="I22" s="30"/>
      <c r="J22" s="30"/>
      <c r="K22" s="30"/>
      <c r="L22" s="30"/>
      <c r="M22" s="30"/>
      <c r="N22" s="30"/>
      <c r="P22" s="24"/>
      <c r="Q22" s="25"/>
      <c r="S22" s="47" t="s">
        <v>44</v>
      </c>
      <c r="T22" s="17">
        <f>SUM(Q8:Q11)</f>
        <v>0</v>
      </c>
      <c r="U22" s="17">
        <f>SUM(H7:N7)</f>
        <v>0</v>
      </c>
      <c r="W22" s="17">
        <f t="shared" si="0"/>
        <v>15</v>
      </c>
      <c r="X22" s="12" t="str">
        <f t="shared" si="1"/>
        <v>PASS</v>
      </c>
    </row>
    <row r="23" spans="1:24" x14ac:dyDescent="0.3">
      <c r="A23" s="28"/>
      <c r="B23" s="30"/>
      <c r="C23" s="30"/>
      <c r="D23" s="30"/>
      <c r="E23" s="30"/>
      <c r="F23" s="30"/>
      <c r="G23" s="30"/>
      <c r="H23" s="30"/>
      <c r="I23" s="30"/>
      <c r="J23" s="30"/>
      <c r="K23" s="30"/>
      <c r="L23" s="30"/>
      <c r="M23" s="30"/>
      <c r="N23" s="30"/>
      <c r="P23" s="24"/>
      <c r="Q23" s="25"/>
      <c r="S23" s="47" t="s">
        <v>25</v>
      </c>
      <c r="T23" s="17">
        <f>SUM(Q9:Q10)</f>
        <v>0</v>
      </c>
      <c r="U23" s="17">
        <f>SUM(J7:L7)</f>
        <v>0</v>
      </c>
      <c r="W23" s="17">
        <f t="shared" si="0"/>
        <v>15</v>
      </c>
      <c r="X23" s="12" t="str">
        <f t="shared" si="1"/>
        <v>PASS</v>
      </c>
    </row>
    <row r="24" spans="1:24" x14ac:dyDescent="0.3">
      <c r="A24" s="28"/>
      <c r="B24" s="30"/>
      <c r="C24" s="30"/>
      <c r="D24" s="30"/>
      <c r="E24" s="30"/>
      <c r="F24" s="30"/>
      <c r="G24" s="30"/>
      <c r="H24" s="30"/>
      <c r="I24" s="30"/>
      <c r="J24" s="30"/>
      <c r="K24" s="30"/>
      <c r="L24" s="30"/>
      <c r="M24" s="30"/>
      <c r="N24" s="30"/>
      <c r="P24" s="24"/>
      <c r="Q24" s="25"/>
      <c r="S24" s="47" t="s">
        <v>45</v>
      </c>
      <c r="T24" s="17">
        <f>SUM(Q9:Q11)</f>
        <v>0</v>
      </c>
      <c r="U24" s="17">
        <f>SUM(J7:N7)</f>
        <v>0</v>
      </c>
      <c r="W24" s="17">
        <f t="shared" si="0"/>
        <v>15</v>
      </c>
      <c r="X24" s="12" t="str">
        <f t="shared" si="1"/>
        <v>PASS</v>
      </c>
    </row>
    <row r="25" spans="1:24" x14ac:dyDescent="0.3">
      <c r="P25" s="24"/>
      <c r="Q25" s="25"/>
      <c r="S25" s="47" t="s">
        <v>27</v>
      </c>
      <c r="T25" s="17">
        <f>SUM(Q10:Q11)</f>
        <v>0</v>
      </c>
      <c r="U25" s="17">
        <f>SUM(L7:N7)</f>
        <v>0</v>
      </c>
      <c r="W25" s="17">
        <f t="shared" si="0"/>
        <v>15</v>
      </c>
      <c r="X25" s="12" t="str">
        <f t="shared" si="1"/>
        <v>PASS</v>
      </c>
    </row>
    <row r="26" spans="1:24" x14ac:dyDescent="0.3">
      <c r="W26" s="52" t="str">
        <f>IF(COUNTIF(X5:X25,"PASS")=21,"PASS","FAIL")</f>
        <v>PASS</v>
      </c>
      <c r="X26" s="53"/>
    </row>
  </sheetData>
  <sheetProtection algorithmName="SHA-512" hashValue="vX7Sl6UtUBbGQOk6aSmXBYtgT7FJt0/pVdoJwYQCJEDRSSXU+bh1dXiDvoP5usj71jtVHqkDWybm2RDHyuENxw==" saltValue="ut7J0llJllOVxkPiFlVqNw==" spinCount="100000" sheet="1" selectLockedCells="1"/>
  <protectedRanges>
    <protectedRange sqref="B5:N7" name="Range1"/>
  </protectedRanges>
  <mergeCells count="7">
    <mergeCell ref="W26:X26"/>
    <mergeCell ref="C5:C6"/>
    <mergeCell ref="E5:E6"/>
    <mergeCell ref="G5:G6"/>
    <mergeCell ref="I5:I6"/>
    <mergeCell ref="K5:K6"/>
    <mergeCell ref="M5:M6"/>
  </mergeCells>
  <conditionalFormatting sqref="W5:X26">
    <cfRule type="containsText" dxfId="3" priority="2" operator="containsText" text="PASS">
      <formula>NOT(ISERROR(SEARCH("PASS",W5)))</formula>
    </cfRule>
    <cfRule type="containsText" dxfId="2" priority="1" operator="containsText" text="FAIL">
      <formula>NOT(ISERROR(SEARCH("FAIL",W5)))</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66662-FF0B-4133-808E-A9B1B7913FA7}">
  <dimension ref="A1:Z33"/>
  <sheetViews>
    <sheetView topLeftCell="A4" workbookViewId="0">
      <selection activeCell="F14" sqref="F14"/>
    </sheetView>
  </sheetViews>
  <sheetFormatPr defaultColWidth="9.109375" defaultRowHeight="14.4" x14ac:dyDescent="0.3"/>
  <cols>
    <col min="1" max="1" width="27.6640625" style="8" customWidth="1"/>
    <col min="2" max="16" width="14.6640625" style="8" customWidth="1"/>
    <col min="17" max="17" width="11.5546875" style="8" customWidth="1"/>
    <col min="18" max="18" width="10.44140625" style="8" customWidth="1"/>
    <col min="19" max="19" width="14.88671875" style="8" customWidth="1"/>
    <col min="20" max="20" width="11" style="8" customWidth="1"/>
    <col min="21" max="21" width="15.77734375" style="8" customWidth="1"/>
    <col min="22" max="22" width="13.21875" style="8" customWidth="1"/>
    <col min="23" max="24" width="9.109375" style="8"/>
    <col min="25" max="25" width="19.33203125" style="8" customWidth="1"/>
    <col min="26" max="16384" width="9.109375" style="8"/>
  </cols>
  <sheetData>
    <row r="1" spans="1:26" x14ac:dyDescent="0.3">
      <c r="A1" s="9" t="s">
        <v>33</v>
      </c>
    </row>
    <row r="2" spans="1:26" x14ac:dyDescent="0.3">
      <c r="A2" s="10" t="s">
        <v>3</v>
      </c>
    </row>
    <row r="3" spans="1:26" x14ac:dyDescent="0.3">
      <c r="A3" s="11" t="s">
        <v>4</v>
      </c>
      <c r="B3" s="12">
        <v>1</v>
      </c>
      <c r="C3" s="13"/>
      <c r="D3" s="12">
        <v>2</v>
      </c>
      <c r="E3" s="13"/>
      <c r="F3" s="12">
        <v>3</v>
      </c>
      <c r="G3" s="12"/>
      <c r="H3" s="12">
        <v>4</v>
      </c>
      <c r="I3" s="12"/>
      <c r="J3" s="12">
        <v>5</v>
      </c>
      <c r="K3" s="12"/>
      <c r="L3" s="12">
        <v>6</v>
      </c>
      <c r="M3" s="12"/>
      <c r="N3" s="12">
        <v>7</v>
      </c>
      <c r="O3" s="12"/>
      <c r="P3" s="12">
        <v>8</v>
      </c>
      <c r="R3" s="21" t="s">
        <v>7</v>
      </c>
      <c r="S3" s="21"/>
    </row>
    <row r="4" spans="1:26" ht="13.95" customHeight="1" x14ac:dyDescent="0.3">
      <c r="B4" s="14"/>
      <c r="C4" s="15"/>
      <c r="D4" s="14"/>
      <c r="E4" s="15"/>
      <c r="F4" s="14"/>
      <c r="G4" s="15"/>
      <c r="H4" s="14"/>
      <c r="I4" s="15"/>
      <c r="J4" s="14"/>
      <c r="K4" s="15"/>
      <c r="L4" s="14"/>
      <c r="M4" s="15"/>
      <c r="N4" s="14"/>
      <c r="O4" s="15"/>
      <c r="P4" s="14"/>
      <c r="R4" s="48" t="s">
        <v>4</v>
      </c>
      <c r="S4" s="48" t="s">
        <v>61</v>
      </c>
      <c r="U4" s="48" t="s">
        <v>59</v>
      </c>
      <c r="V4" s="48" t="s">
        <v>54</v>
      </c>
      <c r="W4" s="49" t="s">
        <v>9</v>
      </c>
      <c r="Y4" s="48" t="s">
        <v>38</v>
      </c>
      <c r="Z4" s="49" t="s">
        <v>8</v>
      </c>
    </row>
    <row r="5" spans="1:26" x14ac:dyDescent="0.3">
      <c r="A5" s="11" t="s">
        <v>5</v>
      </c>
      <c r="B5" s="19"/>
      <c r="C5" s="55"/>
      <c r="D5" s="19"/>
      <c r="E5" s="55"/>
      <c r="F5" s="19"/>
      <c r="G5" s="55"/>
      <c r="H5" s="19"/>
      <c r="I5" s="55"/>
      <c r="J5" s="19"/>
      <c r="K5" s="55"/>
      <c r="L5" s="19"/>
      <c r="M5" s="55"/>
      <c r="N5" s="19"/>
      <c r="O5" s="55"/>
      <c r="P5" s="19"/>
      <c r="R5" s="12">
        <v>1</v>
      </c>
      <c r="S5" s="17">
        <f>B6</f>
        <v>0</v>
      </c>
      <c r="U5" s="47" t="s">
        <v>46</v>
      </c>
      <c r="V5" s="17">
        <f>SUM(S5:S12)</f>
        <v>0</v>
      </c>
      <c r="W5" s="17">
        <f>SUM(B7:P7)</f>
        <v>0</v>
      </c>
      <c r="Y5" s="17">
        <f t="shared" ref="Y5:Y32" si="0">LOOKUP(W5,Road_Train_MDL)</f>
        <v>15</v>
      </c>
      <c r="Z5" s="12" t="str">
        <f t="shared" ref="Z5:Z32" si="1">IF(V5&lt;=Y5,"PASS","FAIL")</f>
        <v>PASS</v>
      </c>
    </row>
    <row r="6" spans="1:26" x14ac:dyDescent="0.3">
      <c r="A6" s="11" t="s">
        <v>53</v>
      </c>
      <c r="B6" s="20"/>
      <c r="C6" s="56"/>
      <c r="D6" s="20"/>
      <c r="E6" s="56"/>
      <c r="F6" s="20"/>
      <c r="G6" s="56"/>
      <c r="H6" s="20"/>
      <c r="I6" s="56"/>
      <c r="J6" s="20"/>
      <c r="K6" s="56"/>
      <c r="L6" s="20"/>
      <c r="M6" s="56"/>
      <c r="N6" s="20"/>
      <c r="O6" s="56"/>
      <c r="P6" s="20"/>
      <c r="R6" s="12">
        <v>2</v>
      </c>
      <c r="S6" s="17">
        <f>D6</f>
        <v>0</v>
      </c>
      <c r="U6" s="47" t="s">
        <v>11</v>
      </c>
      <c r="V6" s="17">
        <f>SUM(S5:S6)</f>
        <v>0</v>
      </c>
      <c r="W6" s="17">
        <f>SUM(B7:D7)</f>
        <v>0</v>
      </c>
      <c r="Y6" s="17">
        <f t="shared" si="0"/>
        <v>15</v>
      </c>
      <c r="Z6" s="12" t="str">
        <f t="shared" si="1"/>
        <v>PASS</v>
      </c>
    </row>
    <row r="7" spans="1:26" x14ac:dyDescent="0.3">
      <c r="A7" s="11" t="s">
        <v>6</v>
      </c>
      <c r="B7" s="18"/>
      <c r="C7" s="18"/>
      <c r="D7" s="18"/>
      <c r="E7" s="18"/>
      <c r="F7" s="18"/>
      <c r="G7" s="18"/>
      <c r="H7" s="18"/>
      <c r="I7" s="18"/>
      <c r="J7" s="18"/>
      <c r="K7" s="18"/>
      <c r="L7" s="18"/>
      <c r="M7" s="18"/>
      <c r="N7" s="18"/>
      <c r="O7" s="18"/>
      <c r="P7" s="18"/>
      <c r="R7" s="12">
        <v>3</v>
      </c>
      <c r="S7" s="17">
        <f>F6</f>
        <v>0</v>
      </c>
      <c r="U7" s="47" t="s">
        <v>10</v>
      </c>
      <c r="V7" s="17">
        <f>SUM(S5:S7)</f>
        <v>0</v>
      </c>
      <c r="W7" s="17">
        <f>SUM(B7:F7)</f>
        <v>0</v>
      </c>
      <c r="Y7" s="17">
        <f t="shared" si="0"/>
        <v>15</v>
      </c>
      <c r="Z7" s="12" t="str">
        <f t="shared" si="1"/>
        <v>PASS</v>
      </c>
    </row>
    <row r="8" spans="1:26" ht="14.55" customHeight="1" x14ac:dyDescent="0.3">
      <c r="A8" s="41"/>
      <c r="B8" s="42" t="s">
        <v>57</v>
      </c>
      <c r="C8" s="43" t="s">
        <v>58</v>
      </c>
      <c r="D8" s="42" t="s">
        <v>57</v>
      </c>
      <c r="E8" s="43" t="s">
        <v>58</v>
      </c>
      <c r="F8" s="42" t="s">
        <v>57</v>
      </c>
      <c r="G8" s="43" t="s">
        <v>58</v>
      </c>
      <c r="H8" s="42" t="s">
        <v>57</v>
      </c>
      <c r="I8" s="43" t="s">
        <v>58</v>
      </c>
      <c r="J8" s="42" t="s">
        <v>57</v>
      </c>
      <c r="K8" s="43" t="s">
        <v>58</v>
      </c>
      <c r="L8" s="42" t="s">
        <v>57</v>
      </c>
      <c r="M8" s="43" t="s">
        <v>58</v>
      </c>
      <c r="N8" s="42" t="s">
        <v>57</v>
      </c>
      <c r="O8" s="43" t="s">
        <v>58</v>
      </c>
      <c r="P8" s="42" t="s">
        <v>57</v>
      </c>
      <c r="R8" s="12">
        <v>4</v>
      </c>
      <c r="S8" s="17">
        <f>H6</f>
        <v>0</v>
      </c>
      <c r="U8" s="47" t="s">
        <v>19</v>
      </c>
      <c r="V8" s="17">
        <f>SUM(S5:S8)</f>
        <v>0</v>
      </c>
      <c r="W8" s="17">
        <f>SUM(B7:H7)</f>
        <v>0</v>
      </c>
      <c r="Y8" s="17">
        <f t="shared" si="0"/>
        <v>15</v>
      </c>
      <c r="Z8" s="12" t="str">
        <f t="shared" si="1"/>
        <v>PASS</v>
      </c>
    </row>
    <row r="9" spans="1:26" x14ac:dyDescent="0.3">
      <c r="A9" s="28"/>
      <c r="B9" s="30"/>
      <c r="C9" s="30"/>
      <c r="D9" s="30"/>
      <c r="E9" s="30"/>
      <c r="F9" s="30"/>
      <c r="G9" s="30"/>
      <c r="H9" s="30"/>
      <c r="I9" s="30"/>
      <c r="J9" s="30"/>
      <c r="K9" s="30"/>
      <c r="L9" s="30"/>
      <c r="M9" s="30"/>
      <c r="N9" s="30"/>
      <c r="O9" s="30"/>
      <c r="P9" s="30"/>
      <c r="R9" s="12">
        <v>5</v>
      </c>
      <c r="S9" s="17">
        <f>J6</f>
        <v>0</v>
      </c>
      <c r="U9" s="47" t="s">
        <v>23</v>
      </c>
      <c r="V9" s="17">
        <f>SUM(S5:S9)</f>
        <v>0</v>
      </c>
      <c r="W9" s="17">
        <f>SUM(B7:J7)</f>
        <v>0</v>
      </c>
      <c r="Y9" s="17">
        <f t="shared" si="0"/>
        <v>15</v>
      </c>
      <c r="Z9" s="12" t="str">
        <f t="shared" si="1"/>
        <v>PASS</v>
      </c>
    </row>
    <row r="10" spans="1:26" x14ac:dyDescent="0.3">
      <c r="A10" s="28"/>
      <c r="B10" s="30"/>
      <c r="C10" s="30"/>
      <c r="D10" s="30"/>
      <c r="E10" s="30"/>
      <c r="F10" s="30"/>
      <c r="G10" s="30"/>
      <c r="H10" s="30"/>
      <c r="I10" s="30"/>
      <c r="J10" s="30"/>
      <c r="K10" s="30"/>
      <c r="L10" s="30"/>
      <c r="M10" s="30"/>
      <c r="N10" s="30"/>
      <c r="O10" s="30"/>
      <c r="P10" s="30"/>
      <c r="R10" s="12">
        <v>6</v>
      </c>
      <c r="S10" s="17">
        <f>L6</f>
        <v>0</v>
      </c>
      <c r="U10" s="47" t="s">
        <v>26</v>
      </c>
      <c r="V10" s="17">
        <f>SUM(S5:S10)</f>
        <v>0</v>
      </c>
      <c r="W10" s="17">
        <f>SUM(B7:L7)</f>
        <v>0</v>
      </c>
      <c r="Y10" s="17">
        <f t="shared" si="0"/>
        <v>15</v>
      </c>
      <c r="Z10" s="12" t="str">
        <f t="shared" si="1"/>
        <v>PASS</v>
      </c>
    </row>
    <row r="11" spans="1:26" x14ac:dyDescent="0.3">
      <c r="A11" s="28"/>
      <c r="B11" s="30"/>
      <c r="C11" s="30"/>
      <c r="D11" s="30"/>
      <c r="E11" s="30"/>
      <c r="F11" s="30"/>
      <c r="G11" s="30"/>
      <c r="H11" s="30"/>
      <c r="I11" s="30"/>
      <c r="J11" s="30"/>
      <c r="K11" s="30"/>
      <c r="L11" s="30"/>
      <c r="M11" s="30"/>
      <c r="N11" s="30"/>
      <c r="O11" s="30"/>
      <c r="P11" s="30"/>
      <c r="R11" s="12">
        <v>7</v>
      </c>
      <c r="S11" s="17">
        <f>N6</f>
        <v>0</v>
      </c>
      <c r="U11" s="47" t="s">
        <v>29</v>
      </c>
      <c r="V11" s="17">
        <f>SUM(S5:S11)</f>
        <v>0</v>
      </c>
      <c r="W11" s="17">
        <f>SUM(B7:N7)</f>
        <v>0</v>
      </c>
      <c r="Y11" s="17">
        <f t="shared" si="0"/>
        <v>15</v>
      </c>
      <c r="Z11" s="12" t="str">
        <f t="shared" si="1"/>
        <v>PASS</v>
      </c>
    </row>
    <row r="12" spans="1:26" x14ac:dyDescent="0.3">
      <c r="A12" s="28"/>
      <c r="B12" s="30"/>
      <c r="C12" s="30"/>
      <c r="D12" s="30"/>
      <c r="E12" s="30"/>
      <c r="F12" s="30"/>
      <c r="G12" s="30"/>
      <c r="H12" s="30"/>
      <c r="I12" s="30"/>
      <c r="J12" s="30"/>
      <c r="K12" s="30"/>
      <c r="L12" s="30"/>
      <c r="M12" s="30"/>
      <c r="N12" s="30"/>
      <c r="O12" s="30"/>
      <c r="P12" s="30"/>
      <c r="R12" s="12">
        <v>8</v>
      </c>
      <c r="S12" s="17">
        <f>P6</f>
        <v>0</v>
      </c>
      <c r="U12" s="47" t="s">
        <v>12</v>
      </c>
      <c r="V12" s="17">
        <f>SUM(S6:S7)</f>
        <v>0</v>
      </c>
      <c r="W12" s="17">
        <f>SUM(D7:F7)</f>
        <v>0</v>
      </c>
      <c r="Y12" s="17">
        <f t="shared" si="0"/>
        <v>15</v>
      </c>
      <c r="Z12" s="12" t="str">
        <f t="shared" si="1"/>
        <v>PASS</v>
      </c>
    </row>
    <row r="13" spans="1:26" x14ac:dyDescent="0.3">
      <c r="A13" s="28"/>
      <c r="B13" s="30"/>
      <c r="C13" s="30"/>
      <c r="D13" s="30"/>
      <c r="E13" s="30"/>
      <c r="F13" s="30"/>
      <c r="G13" s="30"/>
      <c r="H13" s="30"/>
      <c r="I13" s="30"/>
      <c r="J13" s="30"/>
      <c r="K13" s="30"/>
      <c r="L13" s="30"/>
      <c r="M13" s="30"/>
      <c r="N13" s="30"/>
      <c r="O13" s="30"/>
      <c r="P13" s="30"/>
      <c r="R13" s="12" t="s">
        <v>35</v>
      </c>
      <c r="S13" s="17">
        <f>SUM(S5:S12)</f>
        <v>0</v>
      </c>
      <c r="U13" s="47" t="s">
        <v>34</v>
      </c>
      <c r="V13" s="17">
        <f>SUM(S6:S8)</f>
        <v>0</v>
      </c>
      <c r="W13" s="17">
        <f>SUM(D7:H7)</f>
        <v>0</v>
      </c>
      <c r="Y13" s="17">
        <f t="shared" si="0"/>
        <v>15</v>
      </c>
      <c r="Z13" s="12" t="str">
        <f t="shared" si="1"/>
        <v>PASS</v>
      </c>
    </row>
    <row r="14" spans="1:26" x14ac:dyDescent="0.3">
      <c r="A14" s="28"/>
      <c r="B14" s="30"/>
      <c r="C14" s="30"/>
      <c r="D14" s="30"/>
      <c r="E14" s="30"/>
      <c r="F14" s="30"/>
      <c r="G14" s="30"/>
      <c r="H14" s="30"/>
      <c r="I14" s="30"/>
      <c r="J14" s="30"/>
      <c r="K14" s="30"/>
      <c r="L14" s="30"/>
      <c r="M14" s="30"/>
      <c r="N14" s="30"/>
      <c r="O14" s="30"/>
      <c r="P14" s="30"/>
      <c r="R14" s="29"/>
      <c r="S14" s="27"/>
      <c r="U14" s="47" t="s">
        <v>36</v>
      </c>
      <c r="V14" s="17">
        <f>SUM(S6:S9)</f>
        <v>0</v>
      </c>
      <c r="W14" s="17">
        <f>SUM(D7:J7)</f>
        <v>0</v>
      </c>
      <c r="Y14" s="17">
        <f t="shared" si="0"/>
        <v>15</v>
      </c>
      <c r="Z14" s="12" t="str">
        <f t="shared" si="1"/>
        <v>PASS</v>
      </c>
    </row>
    <row r="15" spans="1:26" x14ac:dyDescent="0.3">
      <c r="A15" s="28"/>
      <c r="B15" s="30"/>
      <c r="C15" s="30"/>
      <c r="D15" s="30"/>
      <c r="E15" s="30"/>
      <c r="F15" s="30"/>
      <c r="G15" s="30"/>
      <c r="H15" s="30"/>
      <c r="I15" s="30"/>
      <c r="J15" s="30"/>
      <c r="K15" s="30"/>
      <c r="L15" s="30"/>
      <c r="M15" s="30"/>
      <c r="N15" s="30"/>
      <c r="O15" s="30"/>
      <c r="P15" s="30"/>
      <c r="R15" s="24"/>
      <c r="S15" s="25"/>
      <c r="U15" s="47" t="s">
        <v>39</v>
      </c>
      <c r="V15" s="17">
        <f>SUM(S6:S10)</f>
        <v>0</v>
      </c>
      <c r="W15" s="17">
        <f>SUM(D7:L7)</f>
        <v>0</v>
      </c>
      <c r="Y15" s="17">
        <f t="shared" si="0"/>
        <v>15</v>
      </c>
      <c r="Z15" s="12" t="str">
        <f t="shared" si="1"/>
        <v>PASS</v>
      </c>
    </row>
    <row r="16" spans="1:26" x14ac:dyDescent="0.3">
      <c r="A16" s="28"/>
      <c r="B16" s="30"/>
      <c r="C16" s="30"/>
      <c r="D16" s="30"/>
      <c r="E16" s="30"/>
      <c r="F16" s="30"/>
      <c r="G16" s="30"/>
      <c r="H16" s="30"/>
      <c r="I16" s="30"/>
      <c r="J16" s="30"/>
      <c r="K16" s="30"/>
      <c r="L16" s="30"/>
      <c r="M16" s="30"/>
      <c r="N16" s="30"/>
      <c r="O16" s="30"/>
      <c r="P16" s="30"/>
      <c r="R16" s="24"/>
      <c r="S16" s="25"/>
      <c r="U16" s="47" t="s">
        <v>42</v>
      </c>
      <c r="V16" s="17">
        <f>SUM(S6:S11)</f>
        <v>0</v>
      </c>
      <c r="W16" s="17">
        <f>SUM(D7:N7)</f>
        <v>0</v>
      </c>
      <c r="Y16" s="17">
        <f t="shared" si="0"/>
        <v>15</v>
      </c>
      <c r="Z16" s="12" t="str">
        <f t="shared" si="1"/>
        <v>PASS</v>
      </c>
    </row>
    <row r="17" spans="1:26" x14ac:dyDescent="0.3">
      <c r="A17" s="28"/>
      <c r="B17" s="30"/>
      <c r="C17" s="30"/>
      <c r="D17" s="30"/>
      <c r="E17" s="30"/>
      <c r="F17" s="30"/>
      <c r="G17" s="30"/>
      <c r="H17" s="30"/>
      <c r="I17" s="30"/>
      <c r="J17" s="30"/>
      <c r="K17" s="30"/>
      <c r="L17" s="30"/>
      <c r="M17" s="30"/>
      <c r="N17" s="30"/>
      <c r="O17" s="30"/>
      <c r="P17" s="30"/>
      <c r="R17" s="24"/>
      <c r="S17" s="25"/>
      <c r="U17" s="47" t="s">
        <v>52</v>
      </c>
      <c r="V17" s="17">
        <f>SUM(S6:S12)</f>
        <v>0</v>
      </c>
      <c r="W17" s="17">
        <f>SUM(D7:P7)</f>
        <v>0</v>
      </c>
      <c r="Y17" s="17">
        <f t="shared" si="0"/>
        <v>15</v>
      </c>
      <c r="Z17" s="12" t="str">
        <f t="shared" si="1"/>
        <v>PASS</v>
      </c>
    </row>
    <row r="18" spans="1:26" x14ac:dyDescent="0.3">
      <c r="A18" s="28"/>
      <c r="B18" s="30"/>
      <c r="C18" s="30"/>
      <c r="D18" s="30"/>
      <c r="E18" s="30"/>
      <c r="F18" s="30"/>
      <c r="G18" s="30"/>
      <c r="H18" s="30"/>
      <c r="I18" s="30"/>
      <c r="J18" s="30"/>
      <c r="K18" s="30"/>
      <c r="L18" s="30"/>
      <c r="M18" s="30"/>
      <c r="N18" s="30"/>
      <c r="O18" s="30"/>
      <c r="P18" s="30"/>
      <c r="R18" s="24"/>
      <c r="S18" s="25"/>
      <c r="U18" s="47" t="s">
        <v>20</v>
      </c>
      <c r="V18" s="17">
        <f>SUM(S7:S8)</f>
        <v>0</v>
      </c>
      <c r="W18" s="17">
        <f>SUM(F7:H7)</f>
        <v>0</v>
      </c>
      <c r="Y18" s="17">
        <f t="shared" si="0"/>
        <v>15</v>
      </c>
      <c r="Z18" s="12" t="str">
        <f t="shared" si="1"/>
        <v>PASS</v>
      </c>
    </row>
    <row r="19" spans="1:26" x14ac:dyDescent="0.3">
      <c r="A19" s="28"/>
      <c r="B19" s="30"/>
      <c r="C19" s="30"/>
      <c r="D19" s="30"/>
      <c r="E19" s="30"/>
      <c r="F19" s="30"/>
      <c r="G19" s="30"/>
      <c r="H19" s="30"/>
      <c r="I19" s="30"/>
      <c r="J19" s="30"/>
      <c r="K19" s="30"/>
      <c r="L19" s="30"/>
      <c r="M19" s="30"/>
      <c r="N19" s="30"/>
      <c r="O19" s="30"/>
      <c r="P19" s="30"/>
      <c r="R19" s="24"/>
      <c r="S19" s="25"/>
      <c r="U19" s="47" t="s">
        <v>37</v>
      </c>
      <c r="V19" s="17">
        <f>SUM(S7:S9)</f>
        <v>0</v>
      </c>
      <c r="W19" s="17">
        <f>SUM(F7:J7)</f>
        <v>0</v>
      </c>
      <c r="Y19" s="17">
        <f t="shared" si="0"/>
        <v>15</v>
      </c>
      <c r="Z19" s="12" t="str">
        <f t="shared" si="1"/>
        <v>PASS</v>
      </c>
    </row>
    <row r="20" spans="1:26" x14ac:dyDescent="0.3">
      <c r="A20" s="28"/>
      <c r="B20" s="30"/>
      <c r="C20" s="30"/>
      <c r="D20" s="30"/>
      <c r="E20" s="30"/>
      <c r="F20" s="30"/>
      <c r="G20" s="30"/>
      <c r="H20" s="30"/>
      <c r="I20" s="30"/>
      <c r="J20" s="30"/>
      <c r="K20" s="30"/>
      <c r="L20" s="30"/>
      <c r="M20" s="30"/>
      <c r="N20" s="30"/>
      <c r="O20" s="30"/>
      <c r="P20" s="30"/>
      <c r="R20" s="24"/>
      <c r="S20" s="25"/>
      <c r="U20" s="47" t="s">
        <v>40</v>
      </c>
      <c r="V20" s="17">
        <f>SUM(S7:S10)</f>
        <v>0</v>
      </c>
      <c r="W20" s="17">
        <f>SUM(F7:L7)</f>
        <v>0</v>
      </c>
      <c r="Y20" s="17">
        <f t="shared" si="0"/>
        <v>15</v>
      </c>
      <c r="Z20" s="12" t="str">
        <f t="shared" si="1"/>
        <v>PASS</v>
      </c>
    </row>
    <row r="21" spans="1:26" x14ac:dyDescent="0.3">
      <c r="A21" s="28"/>
      <c r="B21" s="30"/>
      <c r="C21" s="30"/>
      <c r="D21" s="30"/>
      <c r="E21" s="30"/>
      <c r="F21" s="30"/>
      <c r="G21" s="30"/>
      <c r="H21" s="30"/>
      <c r="I21" s="30"/>
      <c r="J21" s="30"/>
      <c r="K21" s="30"/>
      <c r="L21" s="30"/>
      <c r="M21" s="30"/>
      <c r="N21" s="30"/>
      <c r="O21" s="30"/>
      <c r="P21" s="30"/>
      <c r="R21" s="24"/>
      <c r="S21" s="25"/>
      <c r="U21" s="47" t="s">
        <v>43</v>
      </c>
      <c r="V21" s="17">
        <f>SUM(S7:S11)</f>
        <v>0</v>
      </c>
      <c r="W21" s="17">
        <f>SUM(F7:N7)</f>
        <v>0</v>
      </c>
      <c r="Y21" s="17">
        <f t="shared" si="0"/>
        <v>15</v>
      </c>
      <c r="Z21" s="12" t="str">
        <f t="shared" si="1"/>
        <v>PASS</v>
      </c>
    </row>
    <row r="22" spans="1:26" x14ac:dyDescent="0.3">
      <c r="A22" s="28"/>
      <c r="B22" s="30"/>
      <c r="C22" s="30"/>
      <c r="D22" s="30"/>
      <c r="E22" s="30"/>
      <c r="F22" s="30"/>
      <c r="G22" s="30"/>
      <c r="H22" s="30"/>
      <c r="I22" s="30"/>
      <c r="J22" s="30"/>
      <c r="K22" s="30"/>
      <c r="L22" s="30"/>
      <c r="M22" s="30"/>
      <c r="N22" s="30"/>
      <c r="O22" s="30"/>
      <c r="P22" s="30"/>
      <c r="R22" s="24"/>
      <c r="S22" s="25"/>
      <c r="U22" s="47" t="s">
        <v>51</v>
      </c>
      <c r="V22" s="17">
        <f>SUM(S7:S12)</f>
        <v>0</v>
      </c>
      <c r="W22" s="17">
        <f>SUM(F7:P7)</f>
        <v>0</v>
      </c>
      <c r="Y22" s="17">
        <f t="shared" si="0"/>
        <v>15</v>
      </c>
      <c r="Z22" s="12" t="str">
        <f t="shared" si="1"/>
        <v>PASS</v>
      </c>
    </row>
    <row r="23" spans="1:26" x14ac:dyDescent="0.3">
      <c r="A23" s="28"/>
      <c r="B23" s="30"/>
      <c r="C23" s="30"/>
      <c r="D23" s="30"/>
      <c r="E23" s="30"/>
      <c r="F23" s="30"/>
      <c r="G23" s="30"/>
      <c r="H23" s="30"/>
      <c r="I23" s="30"/>
      <c r="J23" s="30"/>
      <c r="K23" s="30"/>
      <c r="L23" s="30"/>
      <c r="M23" s="30"/>
      <c r="N23" s="30"/>
      <c r="O23" s="30"/>
      <c r="P23" s="30"/>
      <c r="R23" s="24"/>
      <c r="S23" s="25"/>
      <c r="U23" s="47" t="s">
        <v>22</v>
      </c>
      <c r="V23" s="17">
        <f>SUM(S8:S9)</f>
        <v>0</v>
      </c>
      <c r="W23" s="17">
        <f>SUM(H7:J7)</f>
        <v>0</v>
      </c>
      <c r="Y23" s="17">
        <f t="shared" si="0"/>
        <v>15</v>
      </c>
      <c r="Z23" s="12" t="str">
        <f t="shared" si="1"/>
        <v>PASS</v>
      </c>
    </row>
    <row r="24" spans="1:26" x14ac:dyDescent="0.3">
      <c r="A24" s="28"/>
      <c r="B24" s="30"/>
      <c r="C24" s="30"/>
      <c r="D24" s="30"/>
      <c r="E24" s="30"/>
      <c r="F24" s="30"/>
      <c r="G24" s="30"/>
      <c r="H24" s="30"/>
      <c r="I24" s="30"/>
      <c r="J24" s="30"/>
      <c r="K24" s="30"/>
      <c r="L24" s="30"/>
      <c r="M24" s="30"/>
      <c r="N24" s="30"/>
      <c r="O24" s="30"/>
      <c r="P24" s="30"/>
      <c r="R24" s="24"/>
      <c r="S24" s="25"/>
      <c r="U24" s="47" t="s">
        <v>41</v>
      </c>
      <c r="V24" s="17">
        <f>SUM(S8:S10)</f>
        <v>0</v>
      </c>
      <c r="W24" s="17">
        <f>SUM(H7:L7)</f>
        <v>0</v>
      </c>
      <c r="Y24" s="17">
        <f t="shared" si="0"/>
        <v>15</v>
      </c>
      <c r="Z24" s="12" t="str">
        <f t="shared" si="1"/>
        <v>PASS</v>
      </c>
    </row>
    <row r="25" spans="1:26" x14ac:dyDescent="0.3">
      <c r="A25" s="28"/>
      <c r="B25" s="30"/>
      <c r="C25" s="30"/>
      <c r="D25" s="30"/>
      <c r="E25" s="30"/>
      <c r="F25" s="30"/>
      <c r="G25" s="30"/>
      <c r="H25" s="30"/>
      <c r="I25" s="30"/>
      <c r="J25" s="30"/>
      <c r="K25" s="30"/>
      <c r="L25" s="30"/>
      <c r="M25" s="30"/>
      <c r="N25" s="30"/>
      <c r="O25" s="30"/>
      <c r="P25" s="30"/>
      <c r="R25" s="24"/>
      <c r="S25" s="25"/>
      <c r="U25" s="47" t="s">
        <v>44</v>
      </c>
      <c r="V25" s="17">
        <f>SUM(S8:S11)</f>
        <v>0</v>
      </c>
      <c r="W25" s="17">
        <f>SUM(H7:N7)</f>
        <v>0</v>
      </c>
      <c r="Y25" s="17">
        <f t="shared" si="0"/>
        <v>15</v>
      </c>
      <c r="Z25" s="12" t="str">
        <f t="shared" si="1"/>
        <v>PASS</v>
      </c>
    </row>
    <row r="26" spans="1:26" x14ac:dyDescent="0.3">
      <c r="A26" s="28"/>
      <c r="B26" s="30"/>
      <c r="C26" s="30"/>
      <c r="D26" s="30"/>
      <c r="E26" s="30"/>
      <c r="F26" s="30"/>
      <c r="G26" s="30"/>
      <c r="H26" s="30"/>
      <c r="I26" s="30"/>
      <c r="J26" s="30"/>
      <c r="K26" s="30"/>
      <c r="L26" s="30"/>
      <c r="M26" s="30"/>
      <c r="N26" s="30"/>
      <c r="O26" s="30"/>
      <c r="P26" s="30"/>
      <c r="R26" s="24"/>
      <c r="S26" s="25"/>
      <c r="U26" s="47" t="s">
        <v>50</v>
      </c>
      <c r="V26" s="17">
        <f>SUM(S8:S12)</f>
        <v>0</v>
      </c>
      <c r="W26" s="17">
        <f>SUM(H7:P7)</f>
        <v>0</v>
      </c>
      <c r="Y26" s="17">
        <f t="shared" si="0"/>
        <v>15</v>
      </c>
      <c r="Z26" s="12" t="str">
        <f t="shared" si="1"/>
        <v>PASS</v>
      </c>
    </row>
    <row r="27" spans="1:26" x14ac:dyDescent="0.3">
      <c r="A27" s="28"/>
      <c r="B27" s="30"/>
      <c r="C27" s="30"/>
      <c r="D27" s="30"/>
      <c r="E27" s="30"/>
      <c r="F27" s="30"/>
      <c r="G27" s="30"/>
      <c r="H27" s="30"/>
      <c r="I27" s="30"/>
      <c r="J27" s="30"/>
      <c r="K27" s="30"/>
      <c r="L27" s="30"/>
      <c r="M27" s="30"/>
      <c r="N27" s="30"/>
      <c r="O27" s="30"/>
      <c r="P27" s="30"/>
      <c r="R27" s="24"/>
      <c r="S27" s="25"/>
      <c r="U27" s="47" t="s">
        <v>25</v>
      </c>
      <c r="V27" s="17">
        <f>SUM(S9:S10)</f>
        <v>0</v>
      </c>
      <c r="W27" s="17">
        <f>SUM(J7:L7)</f>
        <v>0</v>
      </c>
      <c r="Y27" s="17">
        <f t="shared" si="0"/>
        <v>15</v>
      </c>
      <c r="Z27" s="12" t="str">
        <f t="shared" si="1"/>
        <v>PASS</v>
      </c>
    </row>
    <row r="28" spans="1:26" x14ac:dyDescent="0.3">
      <c r="A28" s="28"/>
      <c r="B28" s="30"/>
      <c r="C28" s="30"/>
      <c r="D28" s="30"/>
      <c r="E28" s="30"/>
      <c r="F28" s="30"/>
      <c r="G28" s="30"/>
      <c r="H28" s="30"/>
      <c r="I28" s="30"/>
      <c r="J28" s="30"/>
      <c r="K28" s="30"/>
      <c r="L28" s="30"/>
      <c r="M28" s="30"/>
      <c r="N28" s="30"/>
      <c r="O28" s="30"/>
      <c r="P28" s="30"/>
      <c r="R28" s="24"/>
      <c r="S28" s="25"/>
      <c r="U28" s="47" t="s">
        <v>45</v>
      </c>
      <c r="V28" s="17">
        <f>SUM(S9:S11)</f>
        <v>0</v>
      </c>
      <c r="W28" s="17">
        <f>SUM(J7:N7)</f>
        <v>0</v>
      </c>
      <c r="Y28" s="17">
        <f t="shared" si="0"/>
        <v>15</v>
      </c>
      <c r="Z28" s="12" t="str">
        <f t="shared" si="1"/>
        <v>PASS</v>
      </c>
    </row>
    <row r="29" spans="1:26" x14ac:dyDescent="0.3">
      <c r="A29" s="28"/>
      <c r="B29" s="30"/>
      <c r="C29" s="30"/>
      <c r="D29" s="30"/>
      <c r="E29" s="30"/>
      <c r="F29" s="30"/>
      <c r="G29" s="30"/>
      <c r="H29" s="30"/>
      <c r="I29" s="30"/>
      <c r="J29" s="30"/>
      <c r="K29" s="30"/>
      <c r="L29" s="30"/>
      <c r="M29" s="30"/>
      <c r="N29" s="30"/>
      <c r="O29" s="30"/>
      <c r="P29" s="30"/>
      <c r="R29" s="24"/>
      <c r="S29" s="25"/>
      <c r="U29" s="47" t="s">
        <v>49</v>
      </c>
      <c r="V29" s="17">
        <f>SUM(S9:S12)</f>
        <v>0</v>
      </c>
      <c r="W29" s="17">
        <f>SUM(J7:P7)</f>
        <v>0</v>
      </c>
      <c r="Y29" s="17">
        <f t="shared" si="0"/>
        <v>15</v>
      </c>
      <c r="Z29" s="12" t="str">
        <f t="shared" si="1"/>
        <v>PASS</v>
      </c>
    </row>
    <row r="30" spans="1:26" x14ac:dyDescent="0.3">
      <c r="A30" s="28"/>
      <c r="B30" s="30"/>
      <c r="C30" s="30"/>
      <c r="D30" s="30"/>
      <c r="E30" s="30"/>
      <c r="F30" s="30"/>
      <c r="G30" s="30"/>
      <c r="H30" s="30"/>
      <c r="I30" s="30"/>
      <c r="J30" s="30"/>
      <c r="K30" s="30"/>
      <c r="L30" s="30"/>
      <c r="M30" s="30"/>
      <c r="N30" s="30"/>
      <c r="O30" s="30"/>
      <c r="P30" s="30"/>
      <c r="R30" s="24"/>
      <c r="S30" s="25"/>
      <c r="U30" s="47" t="s">
        <v>27</v>
      </c>
      <c r="V30" s="17">
        <f>SUM(S10:S11)</f>
        <v>0</v>
      </c>
      <c r="W30" s="17">
        <f>SUM(L7:N7)</f>
        <v>0</v>
      </c>
      <c r="Y30" s="17">
        <f t="shared" si="0"/>
        <v>15</v>
      </c>
      <c r="Z30" s="12" t="str">
        <f t="shared" si="1"/>
        <v>PASS</v>
      </c>
    </row>
    <row r="31" spans="1:26" x14ac:dyDescent="0.3">
      <c r="A31" s="28"/>
      <c r="B31" s="30"/>
      <c r="C31" s="30"/>
      <c r="D31" s="30"/>
      <c r="E31" s="30"/>
      <c r="F31" s="30"/>
      <c r="G31" s="30"/>
      <c r="H31" s="30"/>
      <c r="I31" s="30"/>
      <c r="J31" s="30"/>
      <c r="K31" s="30"/>
      <c r="L31" s="30"/>
      <c r="M31" s="30"/>
      <c r="N31" s="30"/>
      <c r="O31" s="30"/>
      <c r="P31" s="30"/>
      <c r="R31" s="24"/>
      <c r="S31" s="25"/>
      <c r="U31" s="47" t="s">
        <v>48</v>
      </c>
      <c r="V31" s="17">
        <f>SUM(S10:S12)</f>
        <v>0</v>
      </c>
      <c r="W31" s="17">
        <f>SUM(L7:P7)</f>
        <v>0</v>
      </c>
      <c r="Y31" s="17">
        <f t="shared" si="0"/>
        <v>15</v>
      </c>
      <c r="Z31" s="12" t="str">
        <f t="shared" si="1"/>
        <v>PASS</v>
      </c>
    </row>
    <row r="32" spans="1:26" x14ac:dyDescent="0.3">
      <c r="R32" s="24"/>
      <c r="S32" s="25"/>
      <c r="U32" s="47" t="s">
        <v>47</v>
      </c>
      <c r="V32" s="17">
        <f>SUM(S11:S12)</f>
        <v>0</v>
      </c>
      <c r="W32" s="17">
        <f>SUM(N7:P7)</f>
        <v>0</v>
      </c>
      <c r="Y32" s="17">
        <f t="shared" si="0"/>
        <v>15</v>
      </c>
      <c r="Z32" s="12" t="str">
        <f t="shared" si="1"/>
        <v>PASS</v>
      </c>
    </row>
    <row r="33" spans="18:26" x14ac:dyDescent="0.3">
      <c r="R33" s="24"/>
      <c r="S33" s="25"/>
      <c r="Y33" s="52" t="str">
        <f>IF(COUNTIF(Z5:Z32,"PASS")=28,"PASS","FAIL")</f>
        <v>PASS</v>
      </c>
      <c r="Z33" s="53"/>
    </row>
  </sheetData>
  <sheetProtection algorithmName="SHA-512" hashValue="F3XR2989PFfjvik3Pev/7K8vF4sH07sJGycLSwa5RqrLojl9AtwKonRK7Sr86oTLudbxy+edocVfuCh0MutqCQ==" saltValue="pa0IeqvUv3Tb0qvIutreUA==" spinCount="100000" sheet="1" selectLockedCells="1"/>
  <protectedRanges>
    <protectedRange sqref="B5:P7" name="Range1"/>
  </protectedRanges>
  <mergeCells count="8">
    <mergeCell ref="Y33:Z33"/>
    <mergeCell ref="C5:C6"/>
    <mergeCell ref="E5:E6"/>
    <mergeCell ref="G5:G6"/>
    <mergeCell ref="I5:I6"/>
    <mergeCell ref="K5:K6"/>
    <mergeCell ref="M5:M6"/>
    <mergeCell ref="O5:O6"/>
  </mergeCells>
  <conditionalFormatting sqref="Y5:Z33 Y4">
    <cfRule type="containsText" dxfId="1" priority="2" operator="containsText" text="PASS">
      <formula>NOT(ISERROR(SEARCH("PASS",Y4)))</formula>
    </cfRule>
    <cfRule type="containsText" dxfId="0" priority="1" operator="containsText" text="FAIL">
      <formula>NOT(ISERROR(SEARCH("FAIL",Y4)))</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10"/>
  <sheetViews>
    <sheetView workbookViewId="0">
      <selection activeCell="I3" sqref="I3"/>
    </sheetView>
  </sheetViews>
  <sheetFormatPr defaultColWidth="9.109375" defaultRowHeight="14.4" x14ac:dyDescent="0.3"/>
  <cols>
    <col min="1" max="1" width="9.6640625" style="1" customWidth="1"/>
    <col min="2" max="2" width="9.109375" style="1"/>
    <col min="3" max="3" width="10.33203125" style="1" bestFit="1" customWidth="1"/>
    <col min="4" max="4" width="9.109375" style="1"/>
    <col min="5" max="5" width="10.5546875" style="1" bestFit="1" customWidth="1"/>
    <col min="6" max="7" width="9.109375" style="1"/>
    <col min="8" max="8" width="10.33203125" style="1" bestFit="1" customWidth="1"/>
    <col min="9" max="10" width="9.109375" style="1"/>
    <col min="11" max="11" width="10.33203125" style="1" bestFit="1" customWidth="1"/>
    <col min="12" max="12" width="9.109375" style="1"/>
    <col min="13" max="13" width="10.33203125" style="1" bestFit="1" customWidth="1"/>
    <col min="14" max="16384" width="9.109375" style="1"/>
  </cols>
  <sheetData>
    <row r="1" spans="1:13" ht="21" x14ac:dyDescent="0.4">
      <c r="A1" s="5" t="s">
        <v>17</v>
      </c>
    </row>
    <row r="2" spans="1:13" ht="21" x14ac:dyDescent="0.4">
      <c r="A2" s="5"/>
    </row>
    <row r="4" spans="1:13" x14ac:dyDescent="0.3">
      <c r="K4" s="57" t="s">
        <v>16</v>
      </c>
      <c r="L4" s="57"/>
      <c r="M4" s="57"/>
    </row>
    <row r="5" spans="1:13" x14ac:dyDescent="0.3">
      <c r="K5" s="6" t="s">
        <v>13</v>
      </c>
      <c r="L5" s="6" t="s">
        <v>14</v>
      </c>
      <c r="M5" s="6" t="s">
        <v>15</v>
      </c>
    </row>
    <row r="6" spans="1:13" x14ac:dyDescent="0.3">
      <c r="K6" s="7">
        <v>0</v>
      </c>
      <c r="L6" s="7">
        <v>2.5</v>
      </c>
      <c r="M6" s="7">
        <v>15</v>
      </c>
    </row>
    <row r="7" spans="1:13" x14ac:dyDescent="0.3">
      <c r="K7" s="7">
        <v>2.5</v>
      </c>
      <c r="L7" s="7">
        <v>3.7</v>
      </c>
      <c r="M7" s="7">
        <v>23</v>
      </c>
    </row>
    <row r="8" spans="1:13" x14ac:dyDescent="0.3">
      <c r="K8" s="7">
        <v>3.7</v>
      </c>
      <c r="L8" s="7">
        <v>3.8</v>
      </c>
      <c r="M8" s="7">
        <v>23.5</v>
      </c>
    </row>
    <row r="9" spans="1:13" x14ac:dyDescent="0.3">
      <c r="K9" s="7">
        <v>3.8</v>
      </c>
      <c r="L9" s="7">
        <v>4</v>
      </c>
      <c r="M9" s="7">
        <v>24</v>
      </c>
    </row>
    <row r="10" spans="1:13" x14ac:dyDescent="0.3">
      <c r="K10" s="7">
        <v>4</v>
      </c>
      <c r="L10" s="7">
        <v>4.2</v>
      </c>
      <c r="M10" s="7">
        <v>24.5</v>
      </c>
    </row>
    <row r="11" spans="1:13" x14ac:dyDescent="0.3">
      <c r="K11" s="7">
        <v>4.2</v>
      </c>
      <c r="L11" s="7">
        <v>4.3</v>
      </c>
      <c r="M11" s="7">
        <v>25</v>
      </c>
    </row>
    <row r="12" spans="1:13" x14ac:dyDescent="0.3">
      <c r="K12" s="7">
        <v>4.3</v>
      </c>
      <c r="L12" s="7">
        <v>4.5</v>
      </c>
      <c r="M12" s="7">
        <v>25.5</v>
      </c>
    </row>
    <row r="13" spans="1:13" x14ac:dyDescent="0.3">
      <c r="K13" s="7">
        <v>4.5</v>
      </c>
      <c r="L13" s="7">
        <v>4.7</v>
      </c>
      <c r="M13" s="7">
        <v>26</v>
      </c>
    </row>
    <row r="14" spans="1:13" x14ac:dyDescent="0.3">
      <c r="K14" s="7">
        <v>4.7</v>
      </c>
      <c r="L14" s="7">
        <v>4.8</v>
      </c>
      <c r="M14" s="7">
        <v>26.5</v>
      </c>
    </row>
    <row r="15" spans="1:13" x14ac:dyDescent="0.3">
      <c r="K15" s="7">
        <v>4.8</v>
      </c>
      <c r="L15" s="7">
        <v>5</v>
      </c>
      <c r="M15" s="7">
        <v>27</v>
      </c>
    </row>
    <row r="16" spans="1:13" x14ac:dyDescent="0.3">
      <c r="K16" s="7">
        <v>5</v>
      </c>
      <c r="L16" s="7">
        <v>5.2</v>
      </c>
      <c r="M16" s="7">
        <v>27.5</v>
      </c>
    </row>
    <row r="17" spans="11:13" x14ac:dyDescent="0.3">
      <c r="K17" s="7">
        <v>5.2</v>
      </c>
      <c r="L17" s="7">
        <v>5.3</v>
      </c>
      <c r="M17" s="7">
        <v>28</v>
      </c>
    </row>
    <row r="18" spans="11:13" x14ac:dyDescent="0.3">
      <c r="K18" s="7">
        <v>5.3</v>
      </c>
      <c r="L18" s="7">
        <v>5.5</v>
      </c>
      <c r="M18" s="7">
        <v>28.5</v>
      </c>
    </row>
    <row r="19" spans="11:13" x14ac:dyDescent="0.3">
      <c r="K19" s="7">
        <v>5.5</v>
      </c>
      <c r="L19" s="7">
        <v>5.7</v>
      </c>
      <c r="M19" s="7">
        <v>29</v>
      </c>
    </row>
    <row r="20" spans="11:13" x14ac:dyDescent="0.3">
      <c r="K20" s="7">
        <v>5.7</v>
      </c>
      <c r="L20" s="7">
        <v>5.8</v>
      </c>
      <c r="M20" s="7">
        <v>29.5</v>
      </c>
    </row>
    <row r="21" spans="11:13" x14ac:dyDescent="0.3">
      <c r="K21" s="7">
        <v>5.8</v>
      </c>
      <c r="L21" s="7">
        <v>6</v>
      </c>
      <c r="M21" s="7">
        <v>30</v>
      </c>
    </row>
    <row r="22" spans="11:13" x14ac:dyDescent="0.3">
      <c r="K22" s="7">
        <v>6</v>
      </c>
      <c r="L22" s="7">
        <v>6.2</v>
      </c>
      <c r="M22" s="7">
        <v>30.5</v>
      </c>
    </row>
    <row r="23" spans="11:13" x14ac:dyDescent="0.3">
      <c r="K23" s="7">
        <v>6.2</v>
      </c>
      <c r="L23" s="7">
        <v>6.3</v>
      </c>
      <c r="M23" s="7">
        <v>31</v>
      </c>
    </row>
    <row r="24" spans="11:13" x14ac:dyDescent="0.3">
      <c r="K24" s="7">
        <v>6.3</v>
      </c>
      <c r="L24" s="7">
        <v>6.5</v>
      </c>
      <c r="M24" s="7">
        <v>31.5</v>
      </c>
    </row>
    <row r="25" spans="11:13" x14ac:dyDescent="0.3">
      <c r="K25" s="7">
        <v>6.5</v>
      </c>
      <c r="L25" s="7">
        <v>6.7</v>
      </c>
      <c r="M25" s="7">
        <v>32</v>
      </c>
    </row>
    <row r="26" spans="11:13" x14ac:dyDescent="0.3">
      <c r="K26" s="7">
        <v>6.7</v>
      </c>
      <c r="L26" s="7">
        <v>6.8</v>
      </c>
      <c r="M26" s="7">
        <v>32.5</v>
      </c>
    </row>
    <row r="27" spans="11:13" x14ac:dyDescent="0.3">
      <c r="K27" s="7">
        <v>6.8</v>
      </c>
      <c r="L27" s="7">
        <v>7</v>
      </c>
      <c r="M27" s="7">
        <v>33</v>
      </c>
    </row>
    <row r="28" spans="11:13" x14ac:dyDescent="0.3">
      <c r="K28" s="7">
        <v>7</v>
      </c>
      <c r="L28" s="7">
        <v>7.2</v>
      </c>
      <c r="M28" s="7">
        <v>33.5</v>
      </c>
    </row>
    <row r="29" spans="11:13" x14ac:dyDescent="0.3">
      <c r="K29" s="7">
        <v>7.2</v>
      </c>
      <c r="L29" s="7">
        <v>7.3</v>
      </c>
      <c r="M29" s="7">
        <v>34</v>
      </c>
    </row>
    <row r="30" spans="11:13" x14ac:dyDescent="0.3">
      <c r="K30" s="7">
        <v>7.3</v>
      </c>
      <c r="L30" s="7">
        <v>7.5</v>
      </c>
      <c r="M30" s="7">
        <v>34.5</v>
      </c>
    </row>
    <row r="31" spans="11:13" x14ac:dyDescent="0.3">
      <c r="K31" s="7">
        <v>7.5</v>
      </c>
      <c r="L31" s="7">
        <v>7.7</v>
      </c>
      <c r="M31" s="7">
        <v>35</v>
      </c>
    </row>
    <row r="32" spans="11:13" x14ac:dyDescent="0.3">
      <c r="K32" s="7">
        <v>7.7</v>
      </c>
      <c r="L32" s="7">
        <v>7.8</v>
      </c>
      <c r="M32" s="7">
        <v>35.5</v>
      </c>
    </row>
    <row r="33" spans="11:13" x14ac:dyDescent="0.3">
      <c r="K33" s="7">
        <v>7.8</v>
      </c>
      <c r="L33" s="7">
        <v>8</v>
      </c>
      <c r="M33" s="7">
        <v>36</v>
      </c>
    </row>
    <row r="34" spans="11:13" x14ac:dyDescent="0.3">
      <c r="K34" s="7">
        <v>8</v>
      </c>
      <c r="L34" s="7">
        <v>8.1999999999999993</v>
      </c>
      <c r="M34" s="7">
        <v>36.5</v>
      </c>
    </row>
    <row r="35" spans="11:13" x14ac:dyDescent="0.3">
      <c r="K35" s="7">
        <v>8.1999999999999993</v>
      </c>
      <c r="L35" s="7">
        <v>8.3000000000000007</v>
      </c>
      <c r="M35" s="7">
        <v>37</v>
      </c>
    </row>
    <row r="36" spans="11:13" x14ac:dyDescent="0.3">
      <c r="K36" s="7">
        <v>8.3000000000000007</v>
      </c>
      <c r="L36" s="7">
        <v>8.5</v>
      </c>
      <c r="M36" s="7">
        <v>37.5</v>
      </c>
    </row>
    <row r="37" spans="11:13" x14ac:dyDescent="0.3">
      <c r="K37" s="7">
        <v>8.5</v>
      </c>
      <c r="L37" s="7">
        <v>8.6999999999999993</v>
      </c>
      <c r="M37" s="7">
        <v>38</v>
      </c>
    </row>
    <row r="38" spans="11:13" x14ac:dyDescent="0.3">
      <c r="K38" s="7">
        <v>8.6999999999999993</v>
      </c>
      <c r="L38" s="7">
        <v>8.8000000000000007</v>
      </c>
      <c r="M38" s="7">
        <v>38.5</v>
      </c>
    </row>
    <row r="39" spans="11:13" x14ac:dyDescent="0.3">
      <c r="K39" s="7">
        <v>8.8000000000000007</v>
      </c>
      <c r="L39" s="7">
        <v>9</v>
      </c>
      <c r="M39" s="7">
        <v>39</v>
      </c>
    </row>
    <row r="40" spans="11:13" x14ac:dyDescent="0.3">
      <c r="K40" s="7">
        <v>9</v>
      </c>
      <c r="L40" s="7">
        <v>9.1999999999999993</v>
      </c>
      <c r="M40" s="7">
        <v>39.5</v>
      </c>
    </row>
    <row r="41" spans="11:13" x14ac:dyDescent="0.3">
      <c r="K41" s="7">
        <v>9.1999999999999993</v>
      </c>
      <c r="L41" s="7">
        <v>9.3000000000000007</v>
      </c>
      <c r="M41" s="7">
        <v>40</v>
      </c>
    </row>
    <row r="42" spans="11:13" x14ac:dyDescent="0.3">
      <c r="K42" s="7">
        <v>9.3000000000000007</v>
      </c>
      <c r="L42" s="7">
        <v>9.5</v>
      </c>
      <c r="M42" s="7">
        <v>40.5</v>
      </c>
    </row>
    <row r="43" spans="11:13" x14ac:dyDescent="0.3">
      <c r="K43" s="7">
        <v>9.5</v>
      </c>
      <c r="L43" s="7">
        <v>9.6999999999999993</v>
      </c>
      <c r="M43" s="7">
        <v>41</v>
      </c>
    </row>
    <row r="44" spans="11:13" x14ac:dyDescent="0.3">
      <c r="K44" s="7">
        <v>9.6999999999999993</v>
      </c>
      <c r="L44" s="7">
        <v>9.8000000000000007</v>
      </c>
      <c r="M44" s="7">
        <v>41.5</v>
      </c>
    </row>
    <row r="45" spans="11:13" x14ac:dyDescent="0.3">
      <c r="K45" s="7">
        <v>9.8000000000000007</v>
      </c>
      <c r="L45" s="7">
        <v>10</v>
      </c>
      <c r="M45" s="7">
        <v>42</v>
      </c>
    </row>
    <row r="46" spans="11:13" x14ac:dyDescent="0.3">
      <c r="K46" s="7">
        <v>10</v>
      </c>
      <c r="L46" s="7">
        <v>10.199999999999999</v>
      </c>
      <c r="M46" s="7">
        <v>42.5</v>
      </c>
    </row>
    <row r="47" spans="11:13" x14ac:dyDescent="0.3">
      <c r="K47" s="7">
        <v>10.199999999999999</v>
      </c>
      <c r="L47" s="7">
        <v>10.3</v>
      </c>
      <c r="M47" s="7">
        <v>43</v>
      </c>
    </row>
    <row r="48" spans="11:13" x14ac:dyDescent="0.3">
      <c r="K48" s="7">
        <v>10.3</v>
      </c>
      <c r="L48" s="7">
        <v>10.5</v>
      </c>
      <c r="M48" s="7">
        <v>43.5</v>
      </c>
    </row>
    <row r="49" spans="11:13" x14ac:dyDescent="0.3">
      <c r="K49" s="7">
        <v>10.5</v>
      </c>
      <c r="L49" s="7">
        <v>10.7</v>
      </c>
      <c r="M49" s="7">
        <v>44</v>
      </c>
    </row>
    <row r="50" spans="11:13" x14ac:dyDescent="0.3">
      <c r="K50" s="7">
        <v>10.7</v>
      </c>
      <c r="L50" s="7">
        <v>10.8</v>
      </c>
      <c r="M50" s="7">
        <v>44.5</v>
      </c>
    </row>
    <row r="51" spans="11:13" x14ac:dyDescent="0.3">
      <c r="K51" s="7">
        <v>10.8</v>
      </c>
      <c r="L51" s="7">
        <v>11</v>
      </c>
      <c r="M51" s="7">
        <v>45</v>
      </c>
    </row>
    <row r="52" spans="11:13" x14ac:dyDescent="0.3">
      <c r="K52" s="7">
        <v>11</v>
      </c>
      <c r="L52" s="7">
        <v>11.2</v>
      </c>
      <c r="M52" s="7">
        <v>45.5</v>
      </c>
    </row>
    <row r="53" spans="11:13" x14ac:dyDescent="0.3">
      <c r="K53" s="7">
        <v>11.2</v>
      </c>
      <c r="L53" s="7">
        <v>11.3</v>
      </c>
      <c r="M53" s="7">
        <v>46</v>
      </c>
    </row>
    <row r="54" spans="11:13" x14ac:dyDescent="0.3">
      <c r="K54" s="7">
        <v>11.3</v>
      </c>
      <c r="L54" s="7">
        <v>11.5</v>
      </c>
      <c r="M54" s="7">
        <v>46.5</v>
      </c>
    </row>
    <row r="55" spans="11:13" x14ac:dyDescent="0.3">
      <c r="K55" s="7">
        <v>11.5</v>
      </c>
      <c r="L55" s="7">
        <v>11.7</v>
      </c>
      <c r="M55" s="7">
        <v>47</v>
      </c>
    </row>
    <row r="56" spans="11:13" x14ac:dyDescent="0.3">
      <c r="K56" s="7">
        <v>11.7</v>
      </c>
      <c r="L56" s="7">
        <v>11.8</v>
      </c>
      <c r="M56" s="7">
        <v>47.5</v>
      </c>
    </row>
    <row r="57" spans="11:13" x14ac:dyDescent="0.3">
      <c r="K57" s="7">
        <v>11.8</v>
      </c>
      <c r="L57" s="7">
        <v>12</v>
      </c>
      <c r="M57" s="7">
        <v>48</v>
      </c>
    </row>
    <row r="58" spans="11:13" x14ac:dyDescent="0.3">
      <c r="K58" s="7">
        <v>12</v>
      </c>
      <c r="L58" s="7">
        <v>12.2</v>
      </c>
      <c r="M58" s="7">
        <v>48.5</v>
      </c>
    </row>
    <row r="59" spans="11:13" x14ac:dyDescent="0.3">
      <c r="K59" s="7">
        <v>12.2</v>
      </c>
      <c r="L59" s="7">
        <v>12.3</v>
      </c>
      <c r="M59" s="7">
        <v>49</v>
      </c>
    </row>
    <row r="60" spans="11:13" x14ac:dyDescent="0.3">
      <c r="K60" s="7">
        <v>12.3</v>
      </c>
      <c r="L60" s="7">
        <v>12.5</v>
      </c>
      <c r="M60" s="7">
        <v>49.5</v>
      </c>
    </row>
    <row r="61" spans="11:13" x14ac:dyDescent="0.3">
      <c r="K61" s="7">
        <v>12.5</v>
      </c>
      <c r="L61" s="7">
        <v>12.7</v>
      </c>
      <c r="M61" s="7">
        <v>50</v>
      </c>
    </row>
    <row r="62" spans="11:13" x14ac:dyDescent="0.3">
      <c r="K62" s="7">
        <v>12.7</v>
      </c>
      <c r="L62" s="7">
        <v>12.8</v>
      </c>
      <c r="M62" s="7">
        <v>50.5</v>
      </c>
    </row>
    <row r="63" spans="11:13" x14ac:dyDescent="0.3">
      <c r="K63" s="7">
        <v>12.8</v>
      </c>
      <c r="L63" s="7">
        <v>13</v>
      </c>
      <c r="M63" s="7">
        <v>51</v>
      </c>
    </row>
    <row r="64" spans="11:13" x14ac:dyDescent="0.3">
      <c r="K64" s="7">
        <v>13</v>
      </c>
      <c r="L64" s="7">
        <v>13.2</v>
      </c>
      <c r="M64" s="7">
        <v>51.5</v>
      </c>
    </row>
    <row r="65" spans="11:13" x14ac:dyDescent="0.3">
      <c r="K65" s="7">
        <v>13.2</v>
      </c>
      <c r="L65" s="7">
        <v>13.3</v>
      </c>
      <c r="M65" s="7">
        <v>52</v>
      </c>
    </row>
    <row r="66" spans="11:13" x14ac:dyDescent="0.3">
      <c r="K66" s="7">
        <v>13.3</v>
      </c>
      <c r="L66" s="7">
        <v>13.5</v>
      </c>
      <c r="M66" s="7">
        <v>52.5</v>
      </c>
    </row>
    <row r="67" spans="11:13" x14ac:dyDescent="0.3">
      <c r="K67" s="7">
        <v>13.5</v>
      </c>
      <c r="L67" s="7">
        <v>13.7</v>
      </c>
      <c r="M67" s="7">
        <v>53</v>
      </c>
    </row>
    <row r="68" spans="11:13" x14ac:dyDescent="0.3">
      <c r="K68" s="7">
        <v>13.7</v>
      </c>
      <c r="L68" s="7">
        <v>13.8</v>
      </c>
      <c r="M68" s="7">
        <v>53.5</v>
      </c>
    </row>
    <row r="69" spans="11:13" x14ac:dyDescent="0.3">
      <c r="K69" s="7">
        <v>13.8</v>
      </c>
      <c r="L69" s="7">
        <v>14</v>
      </c>
      <c r="M69" s="7">
        <v>54</v>
      </c>
    </row>
    <row r="70" spans="11:13" x14ac:dyDescent="0.3">
      <c r="K70" s="7">
        <v>14</v>
      </c>
      <c r="L70" s="7">
        <v>14.2</v>
      </c>
      <c r="M70" s="7">
        <v>54.5</v>
      </c>
    </row>
    <row r="71" spans="11:13" x14ac:dyDescent="0.3">
      <c r="K71" s="7">
        <v>14.2</v>
      </c>
      <c r="L71" s="7">
        <v>14.3</v>
      </c>
      <c r="M71" s="7">
        <v>55</v>
      </c>
    </row>
    <row r="72" spans="11:13" x14ac:dyDescent="0.3">
      <c r="K72" s="7">
        <v>14.3</v>
      </c>
      <c r="L72" s="7">
        <v>14.5</v>
      </c>
      <c r="M72" s="7">
        <v>55.5</v>
      </c>
    </row>
    <row r="73" spans="11:13" x14ac:dyDescent="0.3">
      <c r="K73" s="7">
        <v>14.5</v>
      </c>
      <c r="L73" s="7">
        <v>14.7</v>
      </c>
      <c r="M73" s="7">
        <v>56</v>
      </c>
    </row>
    <row r="74" spans="11:13" x14ac:dyDescent="0.3">
      <c r="K74" s="7">
        <v>14.7</v>
      </c>
      <c r="L74" s="7">
        <v>14.8</v>
      </c>
      <c r="M74" s="7">
        <v>56.5</v>
      </c>
    </row>
    <row r="75" spans="11:13" x14ac:dyDescent="0.3">
      <c r="K75" s="7">
        <v>14.8</v>
      </c>
      <c r="L75" s="7">
        <v>15</v>
      </c>
      <c r="M75" s="7">
        <v>57</v>
      </c>
    </row>
    <row r="76" spans="11:13" x14ac:dyDescent="0.3">
      <c r="K76" s="7">
        <v>15</v>
      </c>
      <c r="L76" s="7">
        <v>15.2</v>
      </c>
      <c r="M76" s="7">
        <v>57.5</v>
      </c>
    </row>
    <row r="77" spans="11:13" x14ac:dyDescent="0.3">
      <c r="K77" s="7">
        <v>15.2</v>
      </c>
      <c r="L77" s="7">
        <v>15.3</v>
      </c>
      <c r="M77" s="7">
        <v>58</v>
      </c>
    </row>
    <row r="78" spans="11:13" x14ac:dyDescent="0.3">
      <c r="K78" s="7">
        <v>15.3</v>
      </c>
      <c r="L78" s="7">
        <v>15.5</v>
      </c>
      <c r="M78" s="7">
        <v>58.5</v>
      </c>
    </row>
    <row r="79" spans="11:13" x14ac:dyDescent="0.3">
      <c r="K79" s="7">
        <v>15.5</v>
      </c>
      <c r="L79" s="7">
        <v>15.7</v>
      </c>
      <c r="M79" s="7">
        <v>59</v>
      </c>
    </row>
    <row r="80" spans="11:13" x14ac:dyDescent="0.3">
      <c r="K80" s="7">
        <v>15.7</v>
      </c>
      <c r="L80" s="7">
        <v>15.8</v>
      </c>
      <c r="M80" s="7">
        <v>59.5</v>
      </c>
    </row>
    <row r="81" spans="11:13" x14ac:dyDescent="0.3">
      <c r="K81" s="7">
        <v>15.8</v>
      </c>
      <c r="L81" s="7">
        <v>16</v>
      </c>
      <c r="M81" s="7">
        <v>60</v>
      </c>
    </row>
    <row r="82" spans="11:13" x14ac:dyDescent="0.3">
      <c r="K82" s="7">
        <v>16</v>
      </c>
      <c r="L82" s="7">
        <v>16.2</v>
      </c>
      <c r="M82" s="7">
        <v>60.5</v>
      </c>
    </row>
    <row r="83" spans="11:13" x14ac:dyDescent="0.3">
      <c r="K83" s="7">
        <v>16.2</v>
      </c>
      <c r="L83" s="7">
        <v>16.3</v>
      </c>
      <c r="M83" s="7">
        <v>61</v>
      </c>
    </row>
    <row r="84" spans="11:13" x14ac:dyDescent="0.3">
      <c r="K84" s="7">
        <v>16.3</v>
      </c>
      <c r="L84" s="7">
        <v>16.5</v>
      </c>
      <c r="M84" s="7">
        <v>61.5</v>
      </c>
    </row>
    <row r="85" spans="11:13" x14ac:dyDescent="0.3">
      <c r="K85" s="7">
        <v>16.5</v>
      </c>
      <c r="L85" s="7">
        <v>16.7</v>
      </c>
      <c r="M85" s="7">
        <v>62</v>
      </c>
    </row>
    <row r="86" spans="11:13" x14ac:dyDescent="0.3">
      <c r="K86" s="7">
        <v>16.7</v>
      </c>
      <c r="L86" s="7">
        <v>16.8</v>
      </c>
      <c r="M86" s="7">
        <v>62.5</v>
      </c>
    </row>
    <row r="87" spans="11:13" x14ac:dyDescent="0.3">
      <c r="K87" s="7">
        <v>17</v>
      </c>
      <c r="L87" s="7">
        <v>17.2</v>
      </c>
      <c r="M87" s="7">
        <v>63.5</v>
      </c>
    </row>
    <row r="88" spans="11:13" x14ac:dyDescent="0.3">
      <c r="K88" s="7">
        <v>17.2</v>
      </c>
      <c r="L88" s="7">
        <v>17.3</v>
      </c>
      <c r="M88" s="7">
        <v>64</v>
      </c>
    </row>
    <row r="89" spans="11:13" x14ac:dyDescent="0.3">
      <c r="K89" s="7">
        <v>17.3</v>
      </c>
      <c r="L89" s="7">
        <v>17.5</v>
      </c>
      <c r="M89" s="7">
        <v>64.5</v>
      </c>
    </row>
    <row r="90" spans="11:13" x14ac:dyDescent="0.3">
      <c r="K90" s="7">
        <v>17.5</v>
      </c>
      <c r="L90" s="7">
        <v>17.7</v>
      </c>
      <c r="M90" s="7">
        <v>65</v>
      </c>
    </row>
    <row r="91" spans="11:13" x14ac:dyDescent="0.3">
      <c r="K91" s="7">
        <v>17.7</v>
      </c>
      <c r="L91" s="7">
        <v>17.8</v>
      </c>
      <c r="M91" s="7">
        <v>65.5</v>
      </c>
    </row>
    <row r="92" spans="11:13" x14ac:dyDescent="0.3">
      <c r="K92" s="7">
        <v>17.8</v>
      </c>
      <c r="L92" s="7">
        <v>18</v>
      </c>
      <c r="M92" s="7">
        <v>66</v>
      </c>
    </row>
    <row r="93" spans="11:13" x14ac:dyDescent="0.3">
      <c r="K93" s="7">
        <v>18</v>
      </c>
      <c r="L93" s="7">
        <v>18.2</v>
      </c>
      <c r="M93" s="7">
        <v>66.5</v>
      </c>
    </row>
    <row r="94" spans="11:13" x14ac:dyDescent="0.3">
      <c r="K94" s="7">
        <v>18.2</v>
      </c>
      <c r="L94" s="7">
        <v>18.3</v>
      </c>
      <c r="M94" s="7">
        <v>67</v>
      </c>
    </row>
    <row r="95" spans="11:13" x14ac:dyDescent="0.3">
      <c r="K95" s="7">
        <v>18.3</v>
      </c>
      <c r="L95" s="7">
        <v>18.5</v>
      </c>
      <c r="M95" s="7">
        <v>67.5</v>
      </c>
    </row>
    <row r="96" spans="11:13" x14ac:dyDescent="0.3">
      <c r="K96" s="7">
        <v>18.5</v>
      </c>
      <c r="L96" s="7">
        <v>18.7</v>
      </c>
      <c r="M96" s="7">
        <v>68</v>
      </c>
    </row>
    <row r="97" spans="11:13" x14ac:dyDescent="0.3">
      <c r="K97" s="7">
        <v>18.7</v>
      </c>
      <c r="L97" s="7">
        <v>18.8</v>
      </c>
      <c r="M97" s="7">
        <v>68.5</v>
      </c>
    </row>
    <row r="98" spans="11:13" x14ac:dyDescent="0.3">
      <c r="K98" s="7">
        <v>18.8</v>
      </c>
      <c r="L98" s="7">
        <v>19</v>
      </c>
      <c r="M98" s="7">
        <v>69</v>
      </c>
    </row>
    <row r="99" spans="11:13" x14ac:dyDescent="0.3">
      <c r="K99" s="7">
        <v>19</v>
      </c>
      <c r="L99" s="7">
        <v>19.2</v>
      </c>
      <c r="M99" s="7">
        <v>69.5</v>
      </c>
    </row>
    <row r="100" spans="11:13" x14ac:dyDescent="0.3">
      <c r="K100" s="7">
        <v>19.2</v>
      </c>
      <c r="L100" s="7">
        <v>19.3</v>
      </c>
      <c r="M100" s="7">
        <v>70</v>
      </c>
    </row>
    <row r="101" spans="11:13" x14ac:dyDescent="0.3">
      <c r="K101" s="7">
        <v>19.3</v>
      </c>
      <c r="L101" s="7">
        <v>19.5</v>
      </c>
      <c r="M101" s="7">
        <v>70.5</v>
      </c>
    </row>
    <row r="102" spans="11:13" x14ac:dyDescent="0.3">
      <c r="K102" s="7">
        <v>19.5</v>
      </c>
      <c r="L102" s="7">
        <v>19.7</v>
      </c>
      <c r="M102" s="7">
        <v>71</v>
      </c>
    </row>
    <row r="103" spans="11:13" x14ac:dyDescent="0.3">
      <c r="K103" s="7">
        <v>19.7</v>
      </c>
      <c r="L103" s="7">
        <v>19.8</v>
      </c>
      <c r="M103" s="7">
        <v>71.5</v>
      </c>
    </row>
    <row r="104" spans="11:13" x14ac:dyDescent="0.3">
      <c r="K104" s="7">
        <v>19.8</v>
      </c>
      <c r="L104" s="7">
        <v>20</v>
      </c>
      <c r="M104" s="7">
        <v>72</v>
      </c>
    </row>
    <row r="105" spans="11:13" x14ac:dyDescent="0.3">
      <c r="K105" s="7">
        <v>20</v>
      </c>
      <c r="L105" s="7">
        <v>20.2</v>
      </c>
      <c r="M105" s="7">
        <v>72.5</v>
      </c>
    </row>
    <row r="106" spans="11:13" x14ac:dyDescent="0.3">
      <c r="K106" s="7">
        <v>20.2</v>
      </c>
      <c r="L106" s="7">
        <v>20.3</v>
      </c>
      <c r="M106" s="7">
        <v>73</v>
      </c>
    </row>
    <row r="107" spans="11:13" x14ac:dyDescent="0.3">
      <c r="K107" s="7">
        <v>20.3</v>
      </c>
      <c r="L107" s="7">
        <v>20.5</v>
      </c>
      <c r="M107" s="7">
        <v>73.5</v>
      </c>
    </row>
    <row r="108" spans="11:13" x14ac:dyDescent="0.3">
      <c r="K108" s="7">
        <v>20.5</v>
      </c>
      <c r="L108" s="7">
        <v>20.7</v>
      </c>
      <c r="M108" s="7">
        <v>74</v>
      </c>
    </row>
    <row r="109" spans="11:13" x14ac:dyDescent="0.3">
      <c r="K109" s="7">
        <v>20.7</v>
      </c>
      <c r="L109" s="7">
        <v>20.8</v>
      </c>
      <c r="M109" s="7">
        <v>74.5</v>
      </c>
    </row>
    <row r="110" spans="11:13" x14ac:dyDescent="0.3">
      <c r="K110" s="7">
        <v>20.8</v>
      </c>
      <c r="L110" s="7">
        <v>21</v>
      </c>
      <c r="M110" s="7">
        <v>75</v>
      </c>
    </row>
    <row r="111" spans="11:13" x14ac:dyDescent="0.3">
      <c r="K111" s="7">
        <v>21</v>
      </c>
      <c r="L111" s="7">
        <v>21.2</v>
      </c>
      <c r="M111" s="7">
        <v>75.5</v>
      </c>
    </row>
    <row r="112" spans="11:13" x14ac:dyDescent="0.3">
      <c r="K112" s="7">
        <v>21.2</v>
      </c>
      <c r="L112" s="7">
        <v>21.3</v>
      </c>
      <c r="M112" s="7">
        <v>76</v>
      </c>
    </row>
    <row r="113" spans="11:13" x14ac:dyDescent="0.3">
      <c r="K113" s="7">
        <v>21.3</v>
      </c>
      <c r="L113" s="7">
        <v>21.5</v>
      </c>
      <c r="M113" s="7">
        <v>76.5</v>
      </c>
    </row>
    <row r="114" spans="11:13" x14ac:dyDescent="0.3">
      <c r="K114" s="7">
        <v>21.5</v>
      </c>
      <c r="L114" s="7">
        <v>21.7</v>
      </c>
      <c r="M114" s="7">
        <v>77</v>
      </c>
    </row>
    <row r="115" spans="11:13" x14ac:dyDescent="0.3">
      <c r="K115" s="7">
        <v>21.7</v>
      </c>
      <c r="L115" s="7">
        <v>21.8</v>
      </c>
      <c r="M115" s="7">
        <v>77.5</v>
      </c>
    </row>
    <row r="116" spans="11:13" x14ac:dyDescent="0.3">
      <c r="K116" s="7">
        <v>21.8</v>
      </c>
      <c r="L116" s="7">
        <v>22</v>
      </c>
      <c r="M116" s="7">
        <v>78</v>
      </c>
    </row>
    <row r="117" spans="11:13" x14ac:dyDescent="0.3">
      <c r="K117" s="7">
        <v>22</v>
      </c>
      <c r="L117" s="7">
        <v>22.2</v>
      </c>
      <c r="M117" s="7">
        <v>78.5</v>
      </c>
    </row>
    <row r="118" spans="11:13" x14ac:dyDescent="0.3">
      <c r="K118" s="7">
        <v>22.2</v>
      </c>
      <c r="L118" s="7">
        <v>22.3</v>
      </c>
      <c r="M118" s="7">
        <v>79</v>
      </c>
    </row>
    <row r="119" spans="11:13" x14ac:dyDescent="0.3">
      <c r="K119" s="7">
        <v>22.3</v>
      </c>
      <c r="L119" s="7">
        <v>22.5</v>
      </c>
      <c r="M119" s="7">
        <v>79.5</v>
      </c>
    </row>
    <row r="120" spans="11:13" x14ac:dyDescent="0.3">
      <c r="K120" s="7">
        <v>22.5</v>
      </c>
      <c r="L120" s="7">
        <v>22.7</v>
      </c>
      <c r="M120" s="7">
        <v>80</v>
      </c>
    </row>
    <row r="121" spans="11:13" x14ac:dyDescent="0.3">
      <c r="K121" s="7">
        <v>22.7</v>
      </c>
      <c r="L121" s="7">
        <v>22.8</v>
      </c>
      <c r="M121" s="7">
        <v>80.5</v>
      </c>
    </row>
    <row r="122" spans="11:13" x14ac:dyDescent="0.3">
      <c r="K122" s="7">
        <v>22.8</v>
      </c>
      <c r="L122" s="7">
        <v>23</v>
      </c>
      <c r="M122" s="7">
        <v>81</v>
      </c>
    </row>
    <row r="123" spans="11:13" x14ac:dyDescent="0.3">
      <c r="K123" s="7">
        <v>23</v>
      </c>
      <c r="L123" s="7">
        <v>23.2</v>
      </c>
      <c r="M123" s="7">
        <v>81.5</v>
      </c>
    </row>
    <row r="124" spans="11:13" x14ac:dyDescent="0.3">
      <c r="K124" s="7">
        <v>23.2</v>
      </c>
      <c r="L124" s="7">
        <v>23.3</v>
      </c>
      <c r="M124" s="7">
        <v>82</v>
      </c>
    </row>
    <row r="125" spans="11:13" x14ac:dyDescent="0.3">
      <c r="K125" s="7">
        <v>23.3</v>
      </c>
      <c r="L125" s="7">
        <v>23.5</v>
      </c>
      <c r="M125" s="7">
        <v>82.5</v>
      </c>
    </row>
    <row r="126" spans="11:13" x14ac:dyDescent="0.3">
      <c r="K126" s="7">
        <v>23.5</v>
      </c>
      <c r="L126" s="7">
        <v>23.7</v>
      </c>
      <c r="M126" s="7">
        <v>83</v>
      </c>
    </row>
    <row r="127" spans="11:13" x14ac:dyDescent="0.3">
      <c r="K127" s="7">
        <v>23.7</v>
      </c>
      <c r="L127" s="7">
        <v>23.8</v>
      </c>
      <c r="M127" s="7">
        <v>83.5</v>
      </c>
    </row>
    <row r="128" spans="11:13" x14ac:dyDescent="0.3">
      <c r="K128" s="7">
        <v>23.8</v>
      </c>
      <c r="L128" s="7">
        <v>24</v>
      </c>
      <c r="M128" s="7">
        <v>84</v>
      </c>
    </row>
    <row r="129" spans="11:13" x14ac:dyDescent="0.3">
      <c r="K129" s="7">
        <v>24</v>
      </c>
      <c r="L129" s="7">
        <v>24.2</v>
      </c>
      <c r="M129" s="7">
        <v>84.5</v>
      </c>
    </row>
    <row r="130" spans="11:13" x14ac:dyDescent="0.3">
      <c r="K130" s="7">
        <v>24.2</v>
      </c>
      <c r="L130" s="7">
        <v>24.3</v>
      </c>
      <c r="M130" s="7">
        <v>85</v>
      </c>
    </row>
    <row r="131" spans="11:13" x14ac:dyDescent="0.3">
      <c r="K131" s="7">
        <v>24.3</v>
      </c>
      <c r="L131" s="7">
        <v>24.5</v>
      </c>
      <c r="M131" s="7">
        <v>85.5</v>
      </c>
    </row>
    <row r="132" spans="11:13" x14ac:dyDescent="0.3">
      <c r="K132" s="7">
        <v>24.5</v>
      </c>
      <c r="L132" s="7">
        <v>24.7</v>
      </c>
      <c r="M132" s="7">
        <v>86</v>
      </c>
    </row>
    <row r="133" spans="11:13" x14ac:dyDescent="0.3">
      <c r="K133" s="7">
        <v>24.7</v>
      </c>
      <c r="L133" s="7">
        <v>24.8</v>
      </c>
      <c r="M133" s="7">
        <v>86.5</v>
      </c>
    </row>
    <row r="134" spans="11:13" x14ac:dyDescent="0.3">
      <c r="K134" s="7">
        <v>24.8</v>
      </c>
      <c r="L134" s="7">
        <v>25</v>
      </c>
      <c r="M134" s="7">
        <v>87</v>
      </c>
    </row>
    <row r="135" spans="11:13" x14ac:dyDescent="0.3">
      <c r="K135" s="7">
        <v>25</v>
      </c>
      <c r="L135" s="7">
        <v>25.2</v>
      </c>
      <c r="M135" s="7">
        <v>87.5</v>
      </c>
    </row>
    <row r="136" spans="11:13" x14ac:dyDescent="0.3">
      <c r="K136" s="7">
        <v>25.2</v>
      </c>
      <c r="L136" s="7">
        <v>25.3</v>
      </c>
      <c r="M136" s="7">
        <v>88</v>
      </c>
    </row>
    <row r="137" spans="11:13" x14ac:dyDescent="0.3">
      <c r="K137" s="7">
        <v>25.3</v>
      </c>
      <c r="L137" s="7">
        <v>25.5</v>
      </c>
      <c r="M137" s="7">
        <v>88.5</v>
      </c>
    </row>
    <row r="138" spans="11:13" x14ac:dyDescent="0.3">
      <c r="K138" s="7">
        <v>25.5</v>
      </c>
      <c r="L138" s="7">
        <v>25.7</v>
      </c>
      <c r="M138" s="7">
        <v>89</v>
      </c>
    </row>
    <row r="139" spans="11:13" x14ac:dyDescent="0.3">
      <c r="K139" s="7">
        <v>25.7</v>
      </c>
      <c r="L139" s="7">
        <v>25.8</v>
      </c>
      <c r="M139" s="7">
        <v>89.5</v>
      </c>
    </row>
    <row r="140" spans="11:13" x14ac:dyDescent="0.3">
      <c r="K140" s="7">
        <v>25.8</v>
      </c>
      <c r="L140" s="7">
        <v>26</v>
      </c>
      <c r="M140" s="7">
        <v>90</v>
      </c>
    </row>
    <row r="141" spans="11:13" x14ac:dyDescent="0.3">
      <c r="K141" s="7">
        <v>26</v>
      </c>
      <c r="L141" s="7">
        <v>26.2</v>
      </c>
      <c r="M141" s="7">
        <v>90.5</v>
      </c>
    </row>
    <row r="142" spans="11:13" x14ac:dyDescent="0.3">
      <c r="K142" s="7">
        <v>26.2</v>
      </c>
      <c r="L142" s="7">
        <v>26.3</v>
      </c>
      <c r="M142" s="7">
        <v>91</v>
      </c>
    </row>
    <row r="143" spans="11:13" x14ac:dyDescent="0.3">
      <c r="K143" s="7">
        <v>26.3</v>
      </c>
      <c r="L143" s="7">
        <v>26.5</v>
      </c>
      <c r="M143" s="7">
        <v>91.5</v>
      </c>
    </row>
    <row r="144" spans="11:13" x14ac:dyDescent="0.3">
      <c r="K144" s="7">
        <v>26.5</v>
      </c>
      <c r="L144" s="7">
        <v>26.7</v>
      </c>
      <c r="M144" s="7">
        <v>92</v>
      </c>
    </row>
    <row r="145" spans="11:13" x14ac:dyDescent="0.3">
      <c r="K145" s="7">
        <v>26.7</v>
      </c>
      <c r="L145" s="7">
        <v>26.8</v>
      </c>
      <c r="M145" s="7">
        <v>92.5</v>
      </c>
    </row>
    <row r="146" spans="11:13" x14ac:dyDescent="0.3">
      <c r="K146" s="7">
        <v>26.8</v>
      </c>
      <c r="L146" s="7">
        <v>27</v>
      </c>
      <c r="M146" s="7">
        <v>93</v>
      </c>
    </row>
    <row r="147" spans="11:13" x14ac:dyDescent="0.3">
      <c r="K147" s="7">
        <v>27</v>
      </c>
      <c r="L147" s="7">
        <v>27.2</v>
      </c>
      <c r="M147" s="7">
        <v>93.5</v>
      </c>
    </row>
    <row r="148" spans="11:13" x14ac:dyDescent="0.3">
      <c r="K148" s="7">
        <v>27.2</v>
      </c>
      <c r="L148" s="7">
        <v>27.3</v>
      </c>
      <c r="M148" s="7">
        <v>94</v>
      </c>
    </row>
    <row r="149" spans="11:13" x14ac:dyDescent="0.3">
      <c r="K149" s="7">
        <v>27.3</v>
      </c>
      <c r="L149" s="7">
        <v>27.5</v>
      </c>
      <c r="M149" s="7">
        <v>94.5</v>
      </c>
    </row>
    <row r="150" spans="11:13" x14ac:dyDescent="0.3">
      <c r="K150" s="7">
        <v>27.5</v>
      </c>
      <c r="L150" s="7">
        <v>27.7</v>
      </c>
      <c r="M150" s="7">
        <v>95</v>
      </c>
    </row>
    <row r="151" spans="11:13" x14ac:dyDescent="0.3">
      <c r="K151" s="7">
        <v>27.7</v>
      </c>
      <c r="L151" s="7">
        <v>27.8</v>
      </c>
      <c r="M151" s="7">
        <v>95.5</v>
      </c>
    </row>
    <row r="152" spans="11:13" x14ac:dyDescent="0.3">
      <c r="K152" s="7">
        <v>27.8</v>
      </c>
      <c r="L152" s="7">
        <v>28</v>
      </c>
      <c r="M152" s="7">
        <v>96</v>
      </c>
    </row>
    <row r="153" spans="11:13" x14ac:dyDescent="0.3">
      <c r="K153" s="7">
        <v>28</v>
      </c>
      <c r="L153" s="7">
        <v>28.2</v>
      </c>
      <c r="M153" s="7">
        <v>96.5</v>
      </c>
    </row>
    <row r="154" spans="11:13" x14ac:dyDescent="0.3">
      <c r="K154" s="7">
        <v>28.2</v>
      </c>
      <c r="L154" s="7">
        <v>28.3</v>
      </c>
      <c r="M154" s="7">
        <v>97</v>
      </c>
    </row>
    <row r="155" spans="11:13" x14ac:dyDescent="0.3">
      <c r="K155" s="7">
        <v>28.3</v>
      </c>
      <c r="L155" s="7">
        <v>28.5</v>
      </c>
      <c r="M155" s="7">
        <v>97.5</v>
      </c>
    </row>
    <row r="156" spans="11:13" x14ac:dyDescent="0.3">
      <c r="K156" s="7">
        <v>28.5</v>
      </c>
      <c r="L156" s="7">
        <v>28.7</v>
      </c>
      <c r="M156" s="7">
        <v>98</v>
      </c>
    </row>
    <row r="157" spans="11:13" x14ac:dyDescent="0.3">
      <c r="K157" s="7">
        <v>28.7</v>
      </c>
      <c r="L157" s="7">
        <v>28.8</v>
      </c>
      <c r="M157" s="7">
        <v>98.5</v>
      </c>
    </row>
    <row r="158" spans="11:13" x14ac:dyDescent="0.3">
      <c r="K158" s="7">
        <v>28.8</v>
      </c>
      <c r="L158" s="7">
        <v>29</v>
      </c>
      <c r="M158" s="7">
        <v>99</v>
      </c>
    </row>
    <row r="159" spans="11:13" x14ac:dyDescent="0.3">
      <c r="K159" s="7">
        <v>29</v>
      </c>
      <c r="L159" s="7">
        <v>29.2</v>
      </c>
      <c r="M159" s="7">
        <v>99.5</v>
      </c>
    </row>
    <row r="160" spans="11:13" x14ac:dyDescent="0.3">
      <c r="K160" s="7">
        <v>29.2</v>
      </c>
      <c r="L160" s="7">
        <v>29.3</v>
      </c>
      <c r="M160" s="7">
        <v>100</v>
      </c>
    </row>
    <row r="161" spans="11:13" x14ac:dyDescent="0.3">
      <c r="K161" s="7">
        <v>29.3</v>
      </c>
      <c r="L161" s="7">
        <v>29.5</v>
      </c>
      <c r="M161" s="7">
        <v>100.5</v>
      </c>
    </row>
    <row r="162" spans="11:13" x14ac:dyDescent="0.3">
      <c r="K162" s="7">
        <v>29.5</v>
      </c>
      <c r="L162" s="7">
        <v>29.7</v>
      </c>
      <c r="M162" s="7">
        <v>101</v>
      </c>
    </row>
    <row r="163" spans="11:13" x14ac:dyDescent="0.3">
      <c r="K163" s="7">
        <v>29.7</v>
      </c>
      <c r="L163" s="7">
        <v>29.8</v>
      </c>
      <c r="M163" s="7">
        <v>101.5</v>
      </c>
    </row>
    <row r="164" spans="11:13" x14ac:dyDescent="0.3">
      <c r="K164" s="7">
        <v>29.8</v>
      </c>
      <c r="L164" s="7">
        <v>30</v>
      </c>
      <c r="M164" s="7">
        <v>102</v>
      </c>
    </row>
    <row r="165" spans="11:13" x14ac:dyDescent="0.3">
      <c r="K165" s="7">
        <v>30</v>
      </c>
      <c r="L165" s="7">
        <v>30.2</v>
      </c>
      <c r="M165" s="7">
        <v>102.5</v>
      </c>
    </row>
    <row r="166" spans="11:13" x14ac:dyDescent="0.3">
      <c r="K166" s="7">
        <v>30.2</v>
      </c>
      <c r="L166" s="7">
        <v>30.3</v>
      </c>
      <c r="M166" s="7">
        <v>103</v>
      </c>
    </row>
    <row r="167" spans="11:13" x14ac:dyDescent="0.3">
      <c r="K167" s="7">
        <v>30.3</v>
      </c>
      <c r="L167" s="7">
        <v>30.5</v>
      </c>
      <c r="M167" s="7">
        <v>103.5</v>
      </c>
    </row>
    <row r="168" spans="11:13" x14ac:dyDescent="0.3">
      <c r="K168" s="7">
        <v>30.5</v>
      </c>
      <c r="L168" s="7">
        <v>30.7</v>
      </c>
      <c r="M168" s="7">
        <v>104</v>
      </c>
    </row>
    <row r="169" spans="11:13" x14ac:dyDescent="0.3">
      <c r="K169" s="7">
        <v>30.7</v>
      </c>
      <c r="L169" s="7">
        <v>30.8</v>
      </c>
      <c r="M169" s="7">
        <v>104.5</v>
      </c>
    </row>
    <row r="170" spans="11:13" x14ac:dyDescent="0.3">
      <c r="K170" s="7">
        <v>30.8</v>
      </c>
      <c r="L170" s="7">
        <v>31</v>
      </c>
      <c r="M170" s="7">
        <v>105</v>
      </c>
    </row>
    <row r="171" spans="11:13" x14ac:dyDescent="0.3">
      <c r="K171" s="7">
        <v>31</v>
      </c>
      <c r="L171" s="7">
        <v>31.2</v>
      </c>
      <c r="M171" s="7">
        <v>105.5</v>
      </c>
    </row>
    <row r="172" spans="11:13" x14ac:dyDescent="0.3">
      <c r="K172" s="7">
        <v>31.2</v>
      </c>
      <c r="L172" s="7">
        <v>31.3</v>
      </c>
      <c r="M172" s="7">
        <v>106</v>
      </c>
    </row>
    <row r="173" spans="11:13" x14ac:dyDescent="0.3">
      <c r="K173" s="7">
        <v>31.3</v>
      </c>
      <c r="L173" s="7">
        <v>31.5</v>
      </c>
      <c r="M173" s="7">
        <v>106.5</v>
      </c>
    </row>
    <row r="174" spans="11:13" x14ac:dyDescent="0.3">
      <c r="K174" s="7">
        <v>31.5</v>
      </c>
      <c r="L174" s="7">
        <v>31.7</v>
      </c>
      <c r="M174" s="7">
        <v>107</v>
      </c>
    </row>
    <row r="175" spans="11:13" x14ac:dyDescent="0.3">
      <c r="K175" s="7">
        <v>31.7</v>
      </c>
      <c r="L175" s="7">
        <v>31.8</v>
      </c>
      <c r="M175" s="7">
        <v>107.5</v>
      </c>
    </row>
    <row r="176" spans="11:13" x14ac:dyDescent="0.3">
      <c r="K176" s="7">
        <v>31.8</v>
      </c>
      <c r="L176" s="7">
        <v>32</v>
      </c>
      <c r="M176" s="7">
        <v>108</v>
      </c>
    </row>
    <row r="177" spans="11:13" x14ac:dyDescent="0.3">
      <c r="K177" s="7">
        <v>32</v>
      </c>
      <c r="L177" s="7">
        <v>32.200000000000003</v>
      </c>
      <c r="M177" s="7">
        <v>108.5</v>
      </c>
    </row>
    <row r="178" spans="11:13" x14ac:dyDescent="0.3">
      <c r="K178" s="7">
        <v>32.200000000000003</v>
      </c>
      <c r="L178" s="7">
        <v>32.299999999999997</v>
      </c>
      <c r="M178" s="7">
        <v>109</v>
      </c>
    </row>
    <row r="179" spans="11:13" x14ac:dyDescent="0.3">
      <c r="K179" s="7">
        <v>32.299999999999997</v>
      </c>
      <c r="L179" s="7">
        <v>32.5</v>
      </c>
      <c r="M179" s="7">
        <v>109.5</v>
      </c>
    </row>
    <row r="180" spans="11:13" x14ac:dyDescent="0.3">
      <c r="K180" s="7">
        <v>32.5</v>
      </c>
      <c r="L180" s="7">
        <v>32.700000000000003</v>
      </c>
      <c r="M180" s="7">
        <v>110</v>
      </c>
    </row>
    <row r="181" spans="11:13" x14ac:dyDescent="0.3">
      <c r="K181" s="7">
        <v>32.700000000000003</v>
      </c>
      <c r="L181" s="7">
        <v>32.799999999999997</v>
      </c>
      <c r="M181" s="7">
        <v>110.5</v>
      </c>
    </row>
    <row r="182" spans="11:13" x14ac:dyDescent="0.3">
      <c r="K182" s="7">
        <v>32.799999999999997</v>
      </c>
      <c r="L182" s="7">
        <v>33</v>
      </c>
      <c r="M182" s="7">
        <v>111</v>
      </c>
    </row>
    <row r="183" spans="11:13" x14ac:dyDescent="0.3">
      <c r="K183" s="7">
        <v>33</v>
      </c>
      <c r="L183" s="7">
        <v>33.200000000000003</v>
      </c>
      <c r="M183" s="7">
        <v>111.5</v>
      </c>
    </row>
    <row r="184" spans="11:13" x14ac:dyDescent="0.3">
      <c r="K184" s="7">
        <v>33.200000000000003</v>
      </c>
      <c r="L184" s="7">
        <v>33.299999999999997</v>
      </c>
      <c r="M184" s="7">
        <v>112</v>
      </c>
    </row>
    <row r="185" spans="11:13" x14ac:dyDescent="0.3">
      <c r="K185" s="7">
        <v>33.299999999999997</v>
      </c>
      <c r="L185" s="7">
        <v>33.5</v>
      </c>
      <c r="M185" s="7">
        <v>112.5</v>
      </c>
    </row>
    <row r="186" spans="11:13" x14ac:dyDescent="0.3">
      <c r="K186" s="7">
        <v>33.5</v>
      </c>
      <c r="L186" s="7">
        <v>33.700000000000003</v>
      </c>
      <c r="M186" s="7">
        <v>113</v>
      </c>
    </row>
    <row r="187" spans="11:13" x14ac:dyDescent="0.3">
      <c r="K187" s="7">
        <v>33.700000000000003</v>
      </c>
      <c r="L187" s="7">
        <v>33.799999999999997</v>
      </c>
      <c r="M187" s="7">
        <v>113.5</v>
      </c>
    </row>
    <row r="188" spans="11:13" x14ac:dyDescent="0.3">
      <c r="K188" s="7">
        <v>33.799999999999997</v>
      </c>
      <c r="L188" s="7">
        <v>34</v>
      </c>
      <c r="M188" s="7">
        <v>114</v>
      </c>
    </row>
    <row r="189" spans="11:13" x14ac:dyDescent="0.3">
      <c r="K189" s="7">
        <v>34</v>
      </c>
      <c r="L189" s="7">
        <v>34.200000000000003</v>
      </c>
      <c r="M189" s="7">
        <v>114.5</v>
      </c>
    </row>
    <row r="190" spans="11:13" x14ac:dyDescent="0.3">
      <c r="K190" s="7">
        <v>34.200000000000003</v>
      </c>
      <c r="L190" s="7">
        <v>34.299999999999997</v>
      </c>
      <c r="M190" s="7">
        <v>115</v>
      </c>
    </row>
    <row r="191" spans="11:13" x14ac:dyDescent="0.3">
      <c r="K191" s="7">
        <v>34.299999999999997</v>
      </c>
      <c r="L191" s="7">
        <v>34.5</v>
      </c>
      <c r="M191" s="7">
        <v>115.5</v>
      </c>
    </row>
    <row r="192" spans="11:13" x14ac:dyDescent="0.3">
      <c r="K192" s="7">
        <v>34.5</v>
      </c>
      <c r="L192" s="7">
        <v>34.700000000000003</v>
      </c>
      <c r="M192" s="7">
        <v>116</v>
      </c>
    </row>
    <row r="193" spans="11:13" x14ac:dyDescent="0.3">
      <c r="K193" s="7">
        <v>34.700000000000003</v>
      </c>
      <c r="L193" s="7">
        <v>34.799999999999997</v>
      </c>
      <c r="M193" s="7">
        <v>116.5</v>
      </c>
    </row>
    <row r="194" spans="11:13" x14ac:dyDescent="0.3">
      <c r="K194" s="7">
        <v>34.799999999999997</v>
      </c>
      <c r="L194" s="7">
        <v>35</v>
      </c>
      <c r="M194" s="7">
        <v>117</v>
      </c>
    </row>
    <row r="195" spans="11:13" x14ac:dyDescent="0.3">
      <c r="K195" s="7">
        <v>35</v>
      </c>
      <c r="L195" s="7">
        <v>35.200000000000003</v>
      </c>
      <c r="M195" s="7">
        <v>117.5</v>
      </c>
    </row>
    <row r="196" spans="11:13" x14ac:dyDescent="0.3">
      <c r="K196" s="7">
        <v>35.200000000000003</v>
      </c>
      <c r="L196" s="7">
        <v>35.299999999999997</v>
      </c>
      <c r="M196" s="7">
        <v>118</v>
      </c>
    </row>
    <row r="197" spans="11:13" x14ac:dyDescent="0.3">
      <c r="K197" s="7">
        <v>35.299999999999997</v>
      </c>
      <c r="L197" s="7">
        <v>35.5</v>
      </c>
      <c r="M197" s="7">
        <v>118.5</v>
      </c>
    </row>
    <row r="198" spans="11:13" x14ac:dyDescent="0.3">
      <c r="K198" s="7">
        <v>35.5</v>
      </c>
      <c r="L198" s="7">
        <v>35.700000000000003</v>
      </c>
      <c r="M198" s="7">
        <v>119</v>
      </c>
    </row>
    <row r="199" spans="11:13" x14ac:dyDescent="0.3">
      <c r="K199" s="7">
        <v>35.700000000000003</v>
      </c>
      <c r="L199" s="7">
        <v>35.799999999999997</v>
      </c>
      <c r="M199" s="7">
        <v>119.5</v>
      </c>
    </row>
    <row r="200" spans="11:13" x14ac:dyDescent="0.3">
      <c r="K200" s="7">
        <v>35.799999999999997</v>
      </c>
      <c r="L200" s="7">
        <v>36</v>
      </c>
      <c r="M200" s="7">
        <v>120</v>
      </c>
    </row>
    <row r="201" spans="11:13" x14ac:dyDescent="0.3">
      <c r="K201" s="7">
        <v>36</v>
      </c>
      <c r="L201" s="7">
        <v>36.200000000000003</v>
      </c>
      <c r="M201" s="7">
        <v>120.5</v>
      </c>
    </row>
    <row r="202" spans="11:13" x14ac:dyDescent="0.3">
      <c r="K202" s="7">
        <v>36.200000000000003</v>
      </c>
      <c r="L202" s="7">
        <v>36.299999999999997</v>
      </c>
      <c r="M202" s="7">
        <v>121</v>
      </c>
    </row>
    <row r="203" spans="11:13" x14ac:dyDescent="0.3">
      <c r="K203" s="7">
        <v>36.299999999999997</v>
      </c>
      <c r="L203" s="7">
        <v>36.5</v>
      </c>
      <c r="M203" s="7">
        <v>121.5</v>
      </c>
    </row>
    <row r="204" spans="11:13" x14ac:dyDescent="0.3">
      <c r="K204" s="7">
        <v>36.5</v>
      </c>
      <c r="L204" s="7">
        <v>36.700000000000003</v>
      </c>
      <c r="M204" s="7">
        <v>122</v>
      </c>
    </row>
    <row r="205" spans="11:13" x14ac:dyDescent="0.3">
      <c r="K205" s="7">
        <v>36.700000000000003</v>
      </c>
      <c r="L205" s="7">
        <v>36.799999999999997</v>
      </c>
      <c r="M205" s="7">
        <v>122.5</v>
      </c>
    </row>
    <row r="206" spans="11:13" x14ac:dyDescent="0.3">
      <c r="K206" s="7">
        <v>36.799999999999997</v>
      </c>
      <c r="L206" s="7">
        <v>37</v>
      </c>
      <c r="M206" s="7">
        <v>123</v>
      </c>
    </row>
    <row r="207" spans="11:13" x14ac:dyDescent="0.3">
      <c r="K207" s="7">
        <v>37</v>
      </c>
      <c r="L207" s="7">
        <v>37.200000000000003</v>
      </c>
      <c r="M207" s="7">
        <v>123.5</v>
      </c>
    </row>
    <row r="208" spans="11:13" x14ac:dyDescent="0.3">
      <c r="K208" s="7">
        <v>37.200000000000003</v>
      </c>
      <c r="L208" s="7">
        <v>37.299999999999997</v>
      </c>
      <c r="M208" s="7">
        <v>124</v>
      </c>
    </row>
    <row r="209" spans="11:13" x14ac:dyDescent="0.3">
      <c r="K209" s="7">
        <v>37.299999999999997</v>
      </c>
      <c r="L209" s="7">
        <v>37.5</v>
      </c>
      <c r="M209" s="7">
        <v>124.5</v>
      </c>
    </row>
    <row r="210" spans="11:13" x14ac:dyDescent="0.3">
      <c r="K210" s="7">
        <v>37.5</v>
      </c>
      <c r="L210" s="7">
        <v>37.700000000000003</v>
      </c>
      <c r="M210" s="7">
        <v>125</v>
      </c>
    </row>
    <row r="211" spans="11:13" x14ac:dyDescent="0.3">
      <c r="K211" s="7">
        <v>37.700000000000003</v>
      </c>
      <c r="L211" s="7">
        <v>37.799999999999997</v>
      </c>
      <c r="M211" s="7">
        <v>125.5</v>
      </c>
    </row>
    <row r="212" spans="11:13" x14ac:dyDescent="0.3">
      <c r="K212" s="7">
        <v>37.799999999999997</v>
      </c>
      <c r="L212" s="7">
        <v>38</v>
      </c>
      <c r="M212" s="7">
        <v>126</v>
      </c>
    </row>
    <row r="213" spans="11:13" x14ac:dyDescent="0.3">
      <c r="K213" s="7">
        <v>38</v>
      </c>
      <c r="L213" s="7">
        <v>38.200000000000003</v>
      </c>
      <c r="M213" s="7">
        <v>126.5</v>
      </c>
    </row>
    <row r="214" spans="11:13" x14ac:dyDescent="0.3">
      <c r="K214" s="7">
        <v>38.200000000000003</v>
      </c>
      <c r="L214" s="7">
        <v>38.299999999999997</v>
      </c>
      <c r="M214" s="7">
        <v>127</v>
      </c>
    </row>
    <row r="215" spans="11:13" x14ac:dyDescent="0.3">
      <c r="K215" s="7">
        <v>38.299999999999997</v>
      </c>
      <c r="L215" s="7">
        <v>38.5</v>
      </c>
      <c r="M215" s="7">
        <v>127.5</v>
      </c>
    </row>
    <row r="216" spans="11:13" x14ac:dyDescent="0.3">
      <c r="K216" s="7">
        <v>38.5</v>
      </c>
      <c r="L216" s="7">
        <v>38.700000000000003</v>
      </c>
      <c r="M216" s="7">
        <v>128</v>
      </c>
    </row>
    <row r="217" spans="11:13" x14ac:dyDescent="0.3">
      <c r="K217" s="7">
        <v>38.700000000000003</v>
      </c>
      <c r="L217" s="7">
        <v>38.799999999999997</v>
      </c>
      <c r="M217" s="7">
        <v>128.5</v>
      </c>
    </row>
    <row r="218" spans="11:13" x14ac:dyDescent="0.3">
      <c r="K218" s="7">
        <v>38.799999999999997</v>
      </c>
      <c r="L218" s="7">
        <v>39</v>
      </c>
      <c r="M218" s="7">
        <v>129</v>
      </c>
    </row>
    <row r="219" spans="11:13" x14ac:dyDescent="0.3">
      <c r="K219" s="7">
        <v>39</v>
      </c>
      <c r="L219" s="7">
        <v>39.200000000000003</v>
      </c>
      <c r="M219" s="7">
        <v>129.5</v>
      </c>
    </row>
    <row r="220" spans="11:13" x14ac:dyDescent="0.3">
      <c r="K220" s="7">
        <v>39.200000000000003</v>
      </c>
      <c r="L220" s="7">
        <v>39.299999999999997</v>
      </c>
      <c r="M220" s="7">
        <v>130</v>
      </c>
    </row>
    <row r="221" spans="11:13" x14ac:dyDescent="0.3">
      <c r="K221" s="7">
        <v>39.299999999999997</v>
      </c>
      <c r="L221" s="7">
        <v>39.5</v>
      </c>
      <c r="M221" s="7">
        <v>130.5</v>
      </c>
    </row>
    <row r="222" spans="11:13" x14ac:dyDescent="0.3">
      <c r="K222" s="7">
        <v>39.5</v>
      </c>
      <c r="L222" s="7">
        <v>39.700000000000003</v>
      </c>
      <c r="M222" s="7">
        <v>131</v>
      </c>
    </row>
    <row r="223" spans="11:13" x14ac:dyDescent="0.3">
      <c r="K223" s="7">
        <v>39.700000000000003</v>
      </c>
      <c r="L223" s="7">
        <v>39.799999999999997</v>
      </c>
      <c r="M223" s="7">
        <v>131.5</v>
      </c>
    </row>
    <row r="224" spans="11:13" x14ac:dyDescent="0.3">
      <c r="K224" s="7">
        <v>39.799999999999997</v>
      </c>
      <c r="L224" s="7">
        <v>40</v>
      </c>
      <c r="M224" s="7">
        <v>132</v>
      </c>
    </row>
    <row r="225" spans="11:13" x14ac:dyDescent="0.3">
      <c r="K225" s="7">
        <v>40</v>
      </c>
      <c r="L225" s="7">
        <v>40.200000000000003</v>
      </c>
      <c r="M225" s="7">
        <v>132.5</v>
      </c>
    </row>
    <row r="226" spans="11:13" x14ac:dyDescent="0.3">
      <c r="K226" s="7">
        <v>40.200000000000003</v>
      </c>
      <c r="L226" s="7">
        <v>40.299999999999997</v>
      </c>
      <c r="M226" s="7">
        <v>133</v>
      </c>
    </row>
    <row r="227" spans="11:13" x14ac:dyDescent="0.3">
      <c r="K227" s="7">
        <v>40.299999999999997</v>
      </c>
      <c r="L227" s="7">
        <v>40.5</v>
      </c>
      <c r="M227" s="7">
        <v>133.5</v>
      </c>
    </row>
    <row r="228" spans="11:13" x14ac:dyDescent="0.3">
      <c r="K228" s="7">
        <v>40.5</v>
      </c>
      <c r="L228" s="7">
        <v>40.700000000000003</v>
      </c>
      <c r="M228" s="7">
        <v>134</v>
      </c>
    </row>
    <row r="229" spans="11:13" x14ac:dyDescent="0.3">
      <c r="K229" s="7">
        <v>40.700000000000003</v>
      </c>
      <c r="L229" s="7">
        <v>40.799999999999997</v>
      </c>
      <c r="M229" s="7">
        <v>134.5</v>
      </c>
    </row>
    <row r="230" spans="11:13" x14ac:dyDescent="0.3">
      <c r="K230" s="7">
        <v>40.799999999999997</v>
      </c>
      <c r="L230" s="7">
        <v>41</v>
      </c>
      <c r="M230" s="7">
        <v>135</v>
      </c>
    </row>
    <row r="231" spans="11:13" x14ac:dyDescent="0.3">
      <c r="K231" s="7">
        <v>41</v>
      </c>
      <c r="L231" s="7">
        <v>41.2</v>
      </c>
      <c r="M231" s="7">
        <v>135.5</v>
      </c>
    </row>
    <row r="232" spans="11:13" x14ac:dyDescent="0.3">
      <c r="K232" s="7">
        <v>41.2</v>
      </c>
      <c r="L232" s="7">
        <v>41.3</v>
      </c>
      <c r="M232" s="7">
        <v>136</v>
      </c>
    </row>
    <row r="233" spans="11:13" x14ac:dyDescent="0.3">
      <c r="K233" s="7">
        <v>41.3</v>
      </c>
      <c r="L233" s="7">
        <v>41.5</v>
      </c>
      <c r="M233" s="7">
        <v>136.5</v>
      </c>
    </row>
    <row r="234" spans="11:13" x14ac:dyDescent="0.3">
      <c r="K234" s="7">
        <v>41.5</v>
      </c>
      <c r="L234" s="7">
        <v>41.7</v>
      </c>
      <c r="M234" s="7">
        <v>137</v>
      </c>
    </row>
    <row r="235" spans="11:13" x14ac:dyDescent="0.3">
      <c r="K235" s="7">
        <v>41.7</v>
      </c>
      <c r="L235" s="7">
        <v>41.8</v>
      </c>
      <c r="M235" s="7">
        <v>137.5</v>
      </c>
    </row>
    <row r="236" spans="11:13" x14ac:dyDescent="0.3">
      <c r="K236" s="7">
        <v>41.8</v>
      </c>
      <c r="L236" s="7">
        <v>42</v>
      </c>
      <c r="M236" s="7">
        <v>138</v>
      </c>
    </row>
    <row r="237" spans="11:13" x14ac:dyDescent="0.3">
      <c r="K237" s="7">
        <v>42</v>
      </c>
      <c r="L237" s="7">
        <v>42.2</v>
      </c>
      <c r="M237" s="7">
        <v>138.5</v>
      </c>
    </row>
    <row r="238" spans="11:13" x14ac:dyDescent="0.3">
      <c r="K238" s="7">
        <v>42.2</v>
      </c>
      <c r="L238" s="7">
        <v>42.3</v>
      </c>
      <c r="M238" s="7">
        <v>139</v>
      </c>
    </row>
    <row r="239" spans="11:13" x14ac:dyDescent="0.3">
      <c r="K239" s="7">
        <v>42.3</v>
      </c>
      <c r="L239" s="7">
        <v>42.5</v>
      </c>
      <c r="M239" s="7">
        <v>139.5</v>
      </c>
    </row>
    <row r="240" spans="11:13" x14ac:dyDescent="0.3">
      <c r="K240" s="7">
        <v>42.5</v>
      </c>
      <c r="L240" s="7">
        <v>42.7</v>
      </c>
      <c r="M240" s="7">
        <v>140</v>
      </c>
    </row>
    <row r="241" spans="11:13" x14ac:dyDescent="0.3">
      <c r="K241" s="7">
        <v>42.7</v>
      </c>
      <c r="L241" s="7">
        <v>42.8</v>
      </c>
      <c r="M241" s="7">
        <v>140.5</v>
      </c>
    </row>
    <row r="242" spans="11:13" x14ac:dyDescent="0.3">
      <c r="K242" s="7">
        <v>42.8</v>
      </c>
      <c r="L242" s="7">
        <v>43</v>
      </c>
      <c r="M242" s="7">
        <v>141</v>
      </c>
    </row>
    <row r="243" spans="11:13" x14ac:dyDescent="0.3">
      <c r="K243" s="7">
        <v>43</v>
      </c>
      <c r="L243" s="7">
        <v>43.2</v>
      </c>
      <c r="M243" s="7">
        <v>141.5</v>
      </c>
    </row>
    <row r="244" spans="11:13" x14ac:dyDescent="0.3">
      <c r="K244" s="7">
        <v>43.2</v>
      </c>
      <c r="L244" s="7">
        <v>43.3</v>
      </c>
      <c r="M244" s="7">
        <v>142</v>
      </c>
    </row>
    <row r="245" spans="11:13" x14ac:dyDescent="0.3">
      <c r="K245" s="7">
        <v>43.3</v>
      </c>
      <c r="L245" s="7">
        <v>43.5</v>
      </c>
      <c r="M245" s="7">
        <v>142.5</v>
      </c>
    </row>
    <row r="246" spans="11:13" x14ac:dyDescent="0.3">
      <c r="K246" s="7">
        <v>43.5</v>
      </c>
      <c r="L246" s="7">
        <v>43.7</v>
      </c>
      <c r="M246" s="7">
        <v>143</v>
      </c>
    </row>
    <row r="247" spans="11:13" x14ac:dyDescent="0.3">
      <c r="K247" s="7">
        <v>43.7</v>
      </c>
      <c r="L247" s="7">
        <v>43.8</v>
      </c>
      <c r="M247" s="7">
        <v>143.5</v>
      </c>
    </row>
    <row r="248" spans="11:13" x14ac:dyDescent="0.3">
      <c r="K248" s="7">
        <v>43.8</v>
      </c>
      <c r="L248" s="7">
        <v>44</v>
      </c>
      <c r="M248" s="7">
        <v>144</v>
      </c>
    </row>
    <row r="249" spans="11:13" x14ac:dyDescent="0.3">
      <c r="K249" s="7">
        <v>44</v>
      </c>
      <c r="L249" s="7">
        <v>44.2</v>
      </c>
      <c r="M249" s="7">
        <v>144.5</v>
      </c>
    </row>
    <row r="250" spans="11:13" x14ac:dyDescent="0.3">
      <c r="K250" s="7">
        <v>44.2</v>
      </c>
      <c r="L250" s="7">
        <v>44.3</v>
      </c>
      <c r="M250" s="7">
        <v>145</v>
      </c>
    </row>
    <row r="251" spans="11:13" x14ac:dyDescent="0.3">
      <c r="K251" s="7">
        <v>44.3</v>
      </c>
      <c r="L251" s="7">
        <v>44.5</v>
      </c>
      <c r="M251" s="7">
        <v>145.5</v>
      </c>
    </row>
    <row r="252" spans="11:13" x14ac:dyDescent="0.3">
      <c r="K252" s="7">
        <v>44.5</v>
      </c>
      <c r="L252" s="7">
        <v>44.7</v>
      </c>
      <c r="M252" s="7">
        <v>146</v>
      </c>
    </row>
    <row r="253" spans="11:13" x14ac:dyDescent="0.3">
      <c r="K253" s="7">
        <v>44.7</v>
      </c>
      <c r="L253" s="7">
        <v>44.8</v>
      </c>
      <c r="M253" s="7">
        <v>146.5</v>
      </c>
    </row>
    <row r="254" spans="11:13" x14ac:dyDescent="0.3">
      <c r="K254" s="7">
        <v>44.8</v>
      </c>
      <c r="L254" s="7">
        <v>45</v>
      </c>
      <c r="M254" s="7">
        <v>147</v>
      </c>
    </row>
    <row r="255" spans="11:13" x14ac:dyDescent="0.3">
      <c r="K255" s="7">
        <v>45</v>
      </c>
      <c r="L255" s="7">
        <v>45.2</v>
      </c>
      <c r="M255" s="7">
        <v>147.5</v>
      </c>
    </row>
    <row r="256" spans="11:13" x14ac:dyDescent="0.3">
      <c r="K256" s="7">
        <v>45.2</v>
      </c>
      <c r="L256" s="7">
        <v>45.3</v>
      </c>
      <c r="M256" s="7">
        <v>148</v>
      </c>
    </row>
    <row r="257" spans="11:13" x14ac:dyDescent="0.3">
      <c r="K257" s="7">
        <v>45.3</v>
      </c>
      <c r="L257" s="7">
        <v>45.5</v>
      </c>
      <c r="M257" s="7">
        <v>148.5</v>
      </c>
    </row>
    <row r="258" spans="11:13" x14ac:dyDescent="0.3">
      <c r="K258" s="7">
        <v>45.5</v>
      </c>
      <c r="L258" s="7">
        <v>45.7</v>
      </c>
      <c r="M258" s="7">
        <v>149</v>
      </c>
    </row>
    <row r="259" spans="11:13" x14ac:dyDescent="0.3">
      <c r="K259" s="7">
        <v>45.7</v>
      </c>
      <c r="L259" s="7">
        <v>45.8</v>
      </c>
      <c r="M259" s="7">
        <v>149.5</v>
      </c>
    </row>
    <row r="260" spans="11:13" x14ac:dyDescent="0.3">
      <c r="K260" s="7">
        <v>45.8</v>
      </c>
      <c r="L260" s="7">
        <v>46</v>
      </c>
      <c r="M260" s="7">
        <v>150</v>
      </c>
    </row>
    <row r="261" spans="11:13" x14ac:dyDescent="0.3">
      <c r="K261" s="7">
        <v>46</v>
      </c>
      <c r="L261" s="7">
        <v>46.2</v>
      </c>
      <c r="M261" s="7">
        <v>150.5</v>
      </c>
    </row>
    <row r="262" spans="11:13" x14ac:dyDescent="0.3">
      <c r="K262" s="7">
        <v>46.2</v>
      </c>
      <c r="L262" s="7">
        <v>46.3</v>
      </c>
      <c r="M262" s="7">
        <v>151</v>
      </c>
    </row>
    <row r="263" spans="11:13" x14ac:dyDescent="0.3">
      <c r="K263" s="7">
        <v>46.3</v>
      </c>
      <c r="L263" s="7">
        <v>46.5</v>
      </c>
      <c r="M263" s="7">
        <v>151.5</v>
      </c>
    </row>
    <row r="264" spans="11:13" x14ac:dyDescent="0.3">
      <c r="K264" s="7">
        <v>46.5</v>
      </c>
      <c r="L264" s="7">
        <v>46.7</v>
      </c>
      <c r="M264" s="7">
        <v>152</v>
      </c>
    </row>
    <row r="265" spans="11:13" x14ac:dyDescent="0.3">
      <c r="K265" s="7">
        <v>46.7</v>
      </c>
      <c r="L265" s="7">
        <v>46.8</v>
      </c>
      <c r="M265" s="7">
        <v>152.5</v>
      </c>
    </row>
    <row r="266" spans="11:13" x14ac:dyDescent="0.3">
      <c r="K266" s="7">
        <v>46.8</v>
      </c>
      <c r="L266" s="7">
        <v>47</v>
      </c>
      <c r="M266" s="7">
        <v>153</v>
      </c>
    </row>
    <row r="267" spans="11:13" x14ac:dyDescent="0.3">
      <c r="K267" s="7">
        <v>47</v>
      </c>
      <c r="L267" s="7">
        <v>47.2</v>
      </c>
      <c r="M267" s="7">
        <v>153.5</v>
      </c>
    </row>
    <row r="268" spans="11:13" x14ac:dyDescent="0.3">
      <c r="K268" s="7">
        <v>47.2</v>
      </c>
      <c r="L268" s="7">
        <v>47.3</v>
      </c>
      <c r="M268" s="7">
        <v>154</v>
      </c>
    </row>
    <row r="269" spans="11:13" x14ac:dyDescent="0.3">
      <c r="K269" s="7">
        <v>47.3</v>
      </c>
      <c r="L269" s="7">
        <v>47.5</v>
      </c>
      <c r="M269" s="7">
        <v>154.5</v>
      </c>
    </row>
    <row r="270" spans="11:13" x14ac:dyDescent="0.3">
      <c r="K270" s="7">
        <v>47.5</v>
      </c>
      <c r="L270" s="7">
        <v>47.7</v>
      </c>
      <c r="M270" s="7">
        <v>155</v>
      </c>
    </row>
    <row r="271" spans="11:13" x14ac:dyDescent="0.3">
      <c r="K271" s="7">
        <v>47.7</v>
      </c>
      <c r="L271" s="7">
        <v>47.8</v>
      </c>
      <c r="M271" s="7">
        <v>155.5</v>
      </c>
    </row>
    <row r="272" spans="11:13" x14ac:dyDescent="0.3">
      <c r="K272" s="7">
        <v>47.8</v>
      </c>
      <c r="L272" s="7">
        <v>48</v>
      </c>
      <c r="M272" s="7">
        <v>156</v>
      </c>
    </row>
    <row r="273" spans="11:13" x14ac:dyDescent="0.3">
      <c r="K273" s="7">
        <v>48</v>
      </c>
      <c r="L273" s="7">
        <v>48.2</v>
      </c>
      <c r="M273" s="7">
        <v>156.5</v>
      </c>
    </row>
    <row r="274" spans="11:13" x14ac:dyDescent="0.3">
      <c r="K274" s="7">
        <v>48.2</v>
      </c>
      <c r="L274" s="7">
        <v>48.3</v>
      </c>
      <c r="M274" s="7">
        <v>157</v>
      </c>
    </row>
    <row r="275" spans="11:13" x14ac:dyDescent="0.3">
      <c r="K275" s="7">
        <v>48.3</v>
      </c>
      <c r="L275" s="7">
        <v>48.5</v>
      </c>
      <c r="M275" s="7">
        <v>157.5</v>
      </c>
    </row>
    <row r="276" spans="11:13" x14ac:dyDescent="0.3">
      <c r="K276" s="7">
        <v>48.5</v>
      </c>
      <c r="L276" s="7">
        <v>48.7</v>
      </c>
      <c r="M276" s="7">
        <v>158</v>
      </c>
    </row>
    <row r="277" spans="11:13" x14ac:dyDescent="0.3">
      <c r="K277" s="7">
        <v>48.7</v>
      </c>
      <c r="L277" s="7">
        <v>48.8</v>
      </c>
      <c r="M277" s="7">
        <v>158.5</v>
      </c>
    </row>
    <row r="278" spans="11:13" x14ac:dyDescent="0.3">
      <c r="K278" s="7">
        <v>48.8</v>
      </c>
      <c r="L278" s="7">
        <v>49</v>
      </c>
      <c r="M278" s="7">
        <v>159</v>
      </c>
    </row>
    <row r="279" spans="11:13" x14ac:dyDescent="0.3">
      <c r="K279" s="7">
        <v>49</v>
      </c>
      <c r="L279" s="7">
        <v>49.2</v>
      </c>
      <c r="M279" s="7">
        <v>159.5</v>
      </c>
    </row>
    <row r="280" spans="11:13" x14ac:dyDescent="0.3">
      <c r="K280" s="7">
        <v>49.2</v>
      </c>
      <c r="L280" s="7">
        <v>49.3</v>
      </c>
      <c r="M280" s="7">
        <v>160</v>
      </c>
    </row>
    <row r="281" spans="11:13" x14ac:dyDescent="0.3">
      <c r="K281" s="7">
        <v>49.3</v>
      </c>
      <c r="L281" s="7">
        <v>49.5</v>
      </c>
      <c r="M281" s="7">
        <v>160.5</v>
      </c>
    </row>
    <row r="282" spans="11:13" x14ac:dyDescent="0.3">
      <c r="K282" s="7">
        <v>49.5</v>
      </c>
      <c r="L282" s="7">
        <v>49.7</v>
      </c>
      <c r="M282" s="7">
        <v>161</v>
      </c>
    </row>
    <row r="283" spans="11:13" x14ac:dyDescent="0.3">
      <c r="K283" s="7">
        <v>49.7</v>
      </c>
      <c r="L283" s="7">
        <v>49.8</v>
      </c>
      <c r="M283" s="7">
        <v>161.5</v>
      </c>
    </row>
    <row r="284" spans="11:13" x14ac:dyDescent="0.3">
      <c r="K284" s="7">
        <v>49.8</v>
      </c>
      <c r="L284" s="7">
        <v>50</v>
      </c>
      <c r="M284" s="7">
        <v>162</v>
      </c>
    </row>
    <row r="285" spans="11:13" x14ac:dyDescent="0.3">
      <c r="K285" s="7">
        <v>50</v>
      </c>
      <c r="L285" s="7">
        <v>50.2</v>
      </c>
      <c r="M285" s="7">
        <v>162.5</v>
      </c>
    </row>
    <row r="286" spans="11:13" x14ac:dyDescent="0.3">
      <c r="K286" s="7">
        <v>50.2</v>
      </c>
      <c r="L286" s="7">
        <v>50.3</v>
      </c>
      <c r="M286" s="7">
        <v>163</v>
      </c>
    </row>
    <row r="287" spans="11:13" x14ac:dyDescent="0.3">
      <c r="K287" s="7">
        <v>50.3</v>
      </c>
      <c r="L287" s="7">
        <v>50.5</v>
      </c>
      <c r="M287" s="7">
        <v>163.5</v>
      </c>
    </row>
    <row r="288" spans="11:13" x14ac:dyDescent="0.3">
      <c r="K288" s="7">
        <v>50.5</v>
      </c>
      <c r="L288" s="7">
        <v>50.7</v>
      </c>
      <c r="M288" s="7">
        <v>164</v>
      </c>
    </row>
    <row r="289" spans="11:13" x14ac:dyDescent="0.3">
      <c r="K289" s="7">
        <v>50.7</v>
      </c>
      <c r="L289" s="7">
        <v>50.8</v>
      </c>
      <c r="M289" s="7">
        <v>164.5</v>
      </c>
    </row>
    <row r="290" spans="11:13" x14ac:dyDescent="0.3">
      <c r="K290" s="7">
        <v>50.8</v>
      </c>
      <c r="L290" s="7">
        <v>51</v>
      </c>
      <c r="M290" s="7">
        <v>165</v>
      </c>
    </row>
    <row r="291" spans="11:13" x14ac:dyDescent="0.3">
      <c r="K291" s="7">
        <v>51</v>
      </c>
      <c r="L291" s="7">
        <v>51.2</v>
      </c>
      <c r="M291" s="7">
        <v>165.5</v>
      </c>
    </row>
    <row r="292" spans="11:13" x14ac:dyDescent="0.3">
      <c r="K292" s="7">
        <v>51.2</v>
      </c>
      <c r="L292" s="7">
        <v>51.3</v>
      </c>
      <c r="M292" s="7">
        <v>166</v>
      </c>
    </row>
    <row r="293" spans="11:13" x14ac:dyDescent="0.3">
      <c r="K293" s="7">
        <v>51.3</v>
      </c>
      <c r="L293" s="7">
        <v>51.5</v>
      </c>
      <c r="M293" s="7">
        <v>166.5</v>
      </c>
    </row>
    <row r="294" spans="11:13" x14ac:dyDescent="0.3">
      <c r="K294" s="7">
        <v>51.5</v>
      </c>
      <c r="L294" s="7">
        <v>51.7</v>
      </c>
      <c r="M294" s="7">
        <v>167</v>
      </c>
    </row>
    <row r="295" spans="11:13" x14ac:dyDescent="0.3">
      <c r="K295" s="7">
        <v>51.7</v>
      </c>
      <c r="L295" s="7">
        <v>51.8</v>
      </c>
      <c r="M295" s="7">
        <v>167.5</v>
      </c>
    </row>
    <row r="296" spans="11:13" x14ac:dyDescent="0.3">
      <c r="K296" s="7">
        <v>51.8</v>
      </c>
      <c r="L296" s="7">
        <v>52</v>
      </c>
      <c r="M296" s="7">
        <v>168</v>
      </c>
    </row>
    <row r="297" spans="11:13" x14ac:dyDescent="0.3">
      <c r="K297" s="7">
        <v>52</v>
      </c>
      <c r="L297" s="7">
        <v>52.2</v>
      </c>
      <c r="M297" s="7">
        <v>168.5</v>
      </c>
    </row>
    <row r="298" spans="11:13" x14ac:dyDescent="0.3">
      <c r="K298" s="7">
        <v>52.2</v>
      </c>
      <c r="L298" s="7">
        <v>52.3</v>
      </c>
      <c r="M298" s="7">
        <v>169</v>
      </c>
    </row>
    <row r="299" spans="11:13" x14ac:dyDescent="0.3">
      <c r="K299" s="7">
        <v>52.3</v>
      </c>
      <c r="L299" s="7">
        <v>52.5</v>
      </c>
      <c r="M299" s="7">
        <v>169.5</v>
      </c>
    </row>
    <row r="300" spans="11:13" x14ac:dyDescent="0.3">
      <c r="K300" s="7">
        <v>52.5</v>
      </c>
      <c r="L300" s="7">
        <v>52.7</v>
      </c>
      <c r="M300" s="7">
        <v>170</v>
      </c>
    </row>
    <row r="301" spans="11:13" x14ac:dyDescent="0.3">
      <c r="K301" s="7">
        <v>52.7</v>
      </c>
      <c r="L301" s="7">
        <v>52.8</v>
      </c>
      <c r="M301" s="7">
        <v>170.5</v>
      </c>
    </row>
    <row r="302" spans="11:13" x14ac:dyDescent="0.3">
      <c r="K302" s="7">
        <v>52.8</v>
      </c>
      <c r="L302" s="7">
        <v>53</v>
      </c>
      <c r="M302" s="7">
        <v>171</v>
      </c>
    </row>
    <row r="303" spans="11:13" x14ac:dyDescent="0.3">
      <c r="K303" s="7">
        <v>53</v>
      </c>
      <c r="L303" s="7">
        <v>53.2</v>
      </c>
      <c r="M303" s="7">
        <v>171.5</v>
      </c>
    </row>
    <row r="304" spans="11:13" x14ac:dyDescent="0.3">
      <c r="K304" s="7">
        <v>53.2</v>
      </c>
      <c r="L304" s="7">
        <v>53.3</v>
      </c>
      <c r="M304" s="7">
        <v>172</v>
      </c>
    </row>
    <row r="305" spans="10:13" x14ac:dyDescent="0.3">
      <c r="K305" s="7">
        <v>53.3</v>
      </c>
      <c r="L305" s="7" t="s">
        <v>2</v>
      </c>
      <c r="M305" s="7">
        <v>172.5</v>
      </c>
    </row>
    <row r="310" spans="10:13" x14ac:dyDescent="0.3">
      <c r="J310" s="2"/>
      <c r="K310" s="2"/>
      <c r="L310" s="2"/>
    </row>
  </sheetData>
  <sheetProtection algorithmName="SHA-512" hashValue="0phq4QRdbnOlqWQPpvShC370ttlXGFqk5DSeIsgjjN2QkgqPJurHKwHNX1nUzd/DFLr4XSKQsrYXle7YiJc3kw==" saltValue="PTx/ybQnNCjMbP//yt4I1A==" spinCount="100000" sheet="1" selectLockedCells="1" selectUnlockedCells="1"/>
  <mergeCells count="1">
    <mergeCell ref="K4:M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Vehicle Dimensions</vt:lpstr>
      <vt:lpstr>4 Axle Groups</vt:lpstr>
      <vt:lpstr>5 Axle Groups</vt:lpstr>
      <vt:lpstr>6 Axle Groups</vt:lpstr>
      <vt:lpstr>7 Axle Groups</vt:lpstr>
      <vt:lpstr>8 axle Groups</vt:lpstr>
      <vt:lpstr>MDL</vt:lpstr>
      <vt:lpstr>Road_Train_MDL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Macklin</dc:creator>
  <cp:lastModifiedBy>Rachel Bougie</cp:lastModifiedBy>
  <dcterms:created xsi:type="dcterms:W3CDTF">2015-11-27T00:31:11Z</dcterms:created>
  <dcterms:modified xsi:type="dcterms:W3CDTF">2022-02-03T04:08:41Z</dcterms:modified>
</cp:coreProperties>
</file>